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3170" activeTab="0"/>
  </bookViews>
  <sheets>
    <sheet name="2022 рік" sheetId="1" r:id="rId1"/>
  </sheets>
  <definedNames>
    <definedName name="_xlnm.Print_Area" localSheetId="0">'2022 рік'!$A$1:$I$109</definedName>
  </definedNames>
  <calcPr fullCalcOnLoad="1"/>
</workbook>
</file>

<file path=xl/sharedStrings.xml><?xml version="1.0" encoding="utf-8"?>
<sst xmlns="http://schemas.openxmlformats.org/spreadsheetml/2006/main" count="123" uniqueCount="111">
  <si>
    <t>КОДИ</t>
  </si>
  <si>
    <r>
      <rPr>
        <sz val="10"/>
        <rFont val="Times New Roman"/>
        <family val="1"/>
      </rPr>
      <t>Рік</t>
    </r>
  </si>
  <si>
    <t>за ЄДРПОУ</t>
  </si>
  <si>
    <r>
      <rPr>
        <sz val="10"/>
        <rFont val="Times New Roman"/>
        <family val="1"/>
      </rPr>
      <t>за СПОДУ</t>
    </r>
  </si>
  <si>
    <r>
      <rPr>
        <sz val="10"/>
        <rFont val="Times New Roman"/>
        <family val="1"/>
      </rPr>
      <t>Галузь</t>
    </r>
  </si>
  <si>
    <r>
      <rPr>
        <sz val="10"/>
        <rFont val="Times New Roman"/>
        <family val="1"/>
      </rPr>
      <t>за ЗКГНГ</t>
    </r>
  </si>
  <si>
    <r>
      <rPr>
        <sz val="10"/>
        <rFont val="Times New Roman"/>
        <family val="1"/>
      </rPr>
      <t>Вид економічної діяльності</t>
    </r>
  </si>
  <si>
    <r>
      <rPr>
        <sz val="10"/>
        <rFont val="Times New Roman"/>
        <family val="1"/>
      </rPr>
      <t>за КВЕД</t>
    </r>
  </si>
  <si>
    <t>35.30</t>
  </si>
  <si>
    <r>
      <rPr>
        <sz val="10"/>
        <rFont val="Times New Roman"/>
        <family val="1"/>
      </rPr>
      <t>Одиниці виміру: тис. гривень</t>
    </r>
  </si>
  <si>
    <r>
      <rPr>
        <sz val="10"/>
        <rFont val="Times New Roman"/>
        <family val="1"/>
      </rPr>
      <t>Показники</t>
    </r>
  </si>
  <si>
    <r>
      <rPr>
        <sz val="10"/>
        <rFont val="Times New Roman"/>
        <family val="1"/>
      </rPr>
      <t>Код рядка</t>
    </r>
  </si>
  <si>
    <t>Факт наростаючим підсумком з початку року</t>
  </si>
  <si>
    <r>
      <rPr>
        <sz val="10"/>
        <rFont val="Times New Roman"/>
        <family val="1"/>
      </rPr>
      <t>Звітний період (рік)</t>
    </r>
  </si>
  <si>
    <r>
      <rPr>
        <sz val="10"/>
        <rFont val="Times New Roman"/>
        <family val="1"/>
      </rPr>
      <t xml:space="preserve">минулий
</t>
    </r>
    <r>
      <rPr>
        <sz val="10"/>
        <rFont val="Times New Roman"/>
        <family val="1"/>
      </rPr>
      <t>рік</t>
    </r>
  </si>
  <si>
    <r>
      <rPr>
        <sz val="10"/>
        <rFont val="Times New Roman"/>
        <family val="1"/>
      </rPr>
      <t xml:space="preserve">поточний
</t>
    </r>
    <r>
      <rPr>
        <sz val="10"/>
        <rFont val="Times New Roman"/>
        <family val="1"/>
      </rPr>
      <t>рік</t>
    </r>
  </si>
  <si>
    <r>
      <rPr>
        <sz val="10"/>
        <rFont val="Times New Roman"/>
        <family val="1"/>
      </rPr>
      <t>План</t>
    </r>
  </si>
  <si>
    <r>
      <rPr>
        <sz val="10"/>
        <rFont val="Times New Roman"/>
        <family val="1"/>
      </rPr>
      <t>Факт</t>
    </r>
  </si>
  <si>
    <t>Відхилення   (+,-)</t>
  </si>
  <si>
    <r>
      <rPr>
        <b/>
        <sz val="10"/>
        <rFont val="Times New Roman"/>
        <family val="1"/>
      </rPr>
      <t>І. Формування прибутку підприємства</t>
    </r>
  </si>
  <si>
    <r>
      <rPr>
        <b/>
        <sz val="10"/>
        <rFont val="Times New Roman"/>
        <family val="1"/>
      </rPr>
      <t>Доходи</t>
    </r>
  </si>
  <si>
    <r>
      <rPr>
        <sz val="10"/>
        <rFont val="Times New Roman"/>
        <family val="1"/>
      </rPr>
      <t xml:space="preserve">Дохід (виручка) від реалізації продукції
</t>
    </r>
    <r>
      <rPr>
        <sz val="10"/>
        <rFont val="Times New Roman"/>
        <family val="1"/>
      </rPr>
      <t>(товарів, робіт, послуг)</t>
    </r>
  </si>
  <si>
    <r>
      <rPr>
        <sz val="10"/>
        <rFont val="Times New Roman"/>
        <family val="1"/>
      </rPr>
      <t>в т.ч. за рахунок бюджетних коштів</t>
    </r>
  </si>
  <si>
    <r>
      <rPr>
        <sz val="10"/>
        <rFont val="Times New Roman"/>
        <family val="1"/>
      </rPr>
      <t>Податок на додану вартість</t>
    </r>
  </si>
  <si>
    <r>
      <rPr>
        <sz val="10"/>
        <rFont val="Times New Roman"/>
        <family val="1"/>
      </rPr>
      <t>Інші вирахування з доходу</t>
    </r>
  </si>
  <si>
    <r>
      <rPr>
        <b/>
        <sz val="10"/>
        <rFont val="Times New Roman"/>
        <family val="1"/>
      </rPr>
      <t>Чистий дохід (виручка) від реалізації продукції (товарів, робіт, послуг)</t>
    </r>
  </si>
  <si>
    <r>
      <rPr>
        <sz val="10"/>
        <rFont val="Times New Roman"/>
        <family val="1"/>
      </rPr>
      <t>Інші операційні доходи,</t>
    </r>
  </si>
  <si>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</si>
  <si>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дохід від операційної оренди активів</t>
    </r>
  </si>
  <si>
    <r>
      <rPr>
        <sz val="10"/>
        <rFont val="Times New Roman"/>
        <family val="1"/>
      </rPr>
      <t>одержані гранти та субсидії</t>
    </r>
  </si>
  <si>
    <r>
      <rPr>
        <sz val="10"/>
        <rFont val="Times New Roman"/>
        <family val="1"/>
      </rPr>
      <t xml:space="preserve">дохід від реалізації необоротних активів,
</t>
    </r>
    <r>
      <rPr>
        <sz val="10"/>
        <rFont val="Times New Roman"/>
        <family val="1"/>
      </rPr>
      <t>утримуваних для продажу</t>
    </r>
  </si>
  <si>
    <r>
      <rPr>
        <sz val="10"/>
        <rFont val="Times New Roman"/>
        <family val="1"/>
      </rPr>
      <t>Дохід від участі в капіталі</t>
    </r>
  </si>
  <si>
    <r>
      <rPr>
        <sz val="10"/>
        <rFont val="Times New Roman"/>
        <family val="1"/>
      </rPr>
      <t>Інші фінансові доходи</t>
    </r>
  </si>
  <si>
    <r>
      <rPr>
        <sz val="10"/>
        <rFont val="Times New Roman"/>
        <family val="1"/>
      </rPr>
      <t>Інші доходи</t>
    </r>
  </si>
  <si>
    <t>дохід від реалізації фінансових інвестицій</t>
  </si>
  <si>
    <r>
      <rPr>
        <sz val="10"/>
        <rFont val="Times New Roman"/>
        <family val="1"/>
      </rPr>
      <t>дохід від безоплатно одержаних активів</t>
    </r>
  </si>
  <si>
    <r>
      <rPr>
        <b/>
        <sz val="10"/>
        <rFont val="Times New Roman"/>
        <family val="1"/>
      </rPr>
      <t>Усього доходів</t>
    </r>
  </si>
  <si>
    <r>
      <rPr>
        <b/>
        <sz val="10"/>
        <rFont val="Times New Roman"/>
        <family val="1"/>
      </rPr>
      <t>Витрати</t>
    </r>
  </si>
  <si>
    <r>
      <rPr>
        <sz val="10"/>
        <rFont val="Times New Roman"/>
        <family val="1"/>
      </rPr>
      <t xml:space="preserve">Собівартість реалізованої продукції
</t>
    </r>
    <r>
      <rPr>
        <sz val="10"/>
        <rFont val="Times New Roman"/>
        <family val="1"/>
      </rPr>
      <t>(товарів, робіт і послуг)</t>
    </r>
  </si>
  <si>
    <r>
      <rPr>
        <sz val="10"/>
        <rFont val="Times New Roman"/>
        <family val="1"/>
      </rPr>
      <t>Адміністративні витрати</t>
    </r>
  </si>
  <si>
    <r>
      <rPr>
        <sz val="10"/>
        <rFont val="Times New Roman"/>
        <family val="1"/>
      </rPr>
      <t>Витрати на збут</t>
    </r>
  </si>
  <si>
    <r>
      <rPr>
        <sz val="10"/>
        <rFont val="Times New Roman"/>
        <family val="1"/>
      </rPr>
      <t>Інші операційні витрати</t>
    </r>
  </si>
  <si>
    <r>
      <rPr>
        <sz val="10"/>
        <rFont val="Times New Roman"/>
        <family val="1"/>
      </rPr>
      <t>Фінансові витрати</t>
    </r>
  </si>
  <si>
    <r>
      <rPr>
        <sz val="10"/>
        <rFont val="Times New Roman"/>
        <family val="1"/>
      </rPr>
      <t>Витрати від участі в капіталі</t>
    </r>
  </si>
  <si>
    <r>
      <rPr>
        <sz val="10"/>
        <rFont val="Times New Roman"/>
        <family val="1"/>
      </rPr>
      <t>Інші витрати</t>
    </r>
  </si>
  <si>
    <r>
      <rPr>
        <b/>
        <sz val="10"/>
        <rFont val="Times New Roman"/>
        <family val="1"/>
      </rPr>
      <t>Усього витрати</t>
    </r>
  </si>
  <si>
    <r>
      <rPr>
        <b/>
        <sz val="10"/>
        <rFont val="Times New Roman"/>
        <family val="1"/>
      </rPr>
      <t>Фінансові результати діяльності:</t>
    </r>
  </si>
  <si>
    <r>
      <rPr>
        <sz val="10"/>
        <rFont val="Times New Roman"/>
        <family val="1"/>
      </rPr>
      <t>Валовий прибуток (збиток):</t>
    </r>
  </si>
  <si>
    <r>
      <rPr>
        <sz val="10"/>
        <rFont val="Times New Roman"/>
        <family val="1"/>
      </rPr>
      <t>прибуток</t>
    </r>
  </si>
  <si>
    <r>
      <rPr>
        <sz val="10"/>
        <rFont val="Times New Roman"/>
        <family val="1"/>
      </rPr>
      <t>збиток</t>
    </r>
  </si>
  <si>
    <t>Фінансові результати від операційної діяльності</t>
  </si>
  <si>
    <t>Податок на прибуток від звичайної діяльності</t>
  </si>
  <si>
    <r>
      <rPr>
        <sz val="10"/>
        <rFont val="Times New Roman"/>
        <family val="1"/>
      </rPr>
      <t>Чистий прибуток (збиток), у тому числі:</t>
    </r>
  </si>
  <si>
    <t>Відрахування частини прибутку до бюджету</t>
  </si>
  <si>
    <r>
      <rPr>
        <b/>
        <sz val="10"/>
        <rFont val="Times New Roman"/>
        <family val="1"/>
      </rPr>
      <t>II. Елементи операційних витрат (разом)</t>
    </r>
  </si>
  <si>
    <r>
      <rPr>
        <sz val="10"/>
        <rFont val="Times New Roman"/>
        <family val="1"/>
      </rPr>
      <t>Матеріальні затрати</t>
    </r>
  </si>
  <si>
    <r>
      <rPr>
        <sz val="10"/>
        <rFont val="Times New Roman"/>
        <family val="1"/>
      </rPr>
      <t>Витрати на оплату праці</t>
    </r>
  </si>
  <si>
    <r>
      <rPr>
        <sz val="10"/>
        <rFont val="Times New Roman"/>
        <family val="1"/>
      </rPr>
      <t>Відрахування на соціальні заходи</t>
    </r>
  </si>
  <si>
    <r>
      <rPr>
        <sz val="10"/>
        <rFont val="Times New Roman"/>
        <family val="1"/>
      </rPr>
      <t>Амортизація</t>
    </r>
  </si>
  <si>
    <r>
      <rPr>
        <b/>
        <sz val="10"/>
        <rFont val="Times New Roman"/>
        <family val="1"/>
      </rPr>
      <t>ІІІ. Обов’язкові платежі підприємства до бюджету та державних цільових фондів</t>
    </r>
  </si>
  <si>
    <t>Сплата поточних податків та обов’язкових платежів до державного бюджету, у тому числі:</t>
  </si>
  <si>
    <r>
      <rPr>
        <sz val="10"/>
        <rFont val="Times New Roman"/>
        <family val="1"/>
      </rPr>
      <t>податок на прибуток</t>
    </r>
  </si>
  <si>
    <r>
      <rPr>
        <sz val="10"/>
        <rFont val="Times New Roman"/>
        <family val="1"/>
      </rPr>
      <t xml:space="preserve">ПДВ, що підлягає сплаті до бюджету за
</t>
    </r>
    <r>
      <rPr>
        <sz val="10"/>
        <rFont val="Times New Roman"/>
        <family val="1"/>
      </rPr>
      <t>підсумками звітного періоду</t>
    </r>
  </si>
  <si>
    <r>
      <rPr>
        <sz val="10"/>
        <rFont val="Times New Roman"/>
        <family val="1"/>
      </rPr>
      <t xml:space="preserve">ПДВ, що підлягає відшкодуванню з
</t>
    </r>
    <r>
      <rPr>
        <sz val="10"/>
        <rFont val="Times New Roman"/>
        <family val="1"/>
      </rPr>
      <t>бюджету за підсумками звітного періоду</t>
    </r>
  </si>
  <si>
    <t>Інші податки, у тому числі (розшифрувати):</t>
  </si>
  <si>
    <r>
      <rPr>
        <sz val="10"/>
        <rFont val="Times New Roman"/>
        <family val="1"/>
      </rPr>
      <t>відрахування частини чистого прибутку комунальними підприємствами</t>
    </r>
  </si>
  <si>
    <r>
      <rPr>
        <sz val="10"/>
        <rFont val="Times New Roman"/>
        <family val="1"/>
      </rPr>
      <t>304/1</t>
    </r>
  </si>
  <si>
    <t>інші (екологічний податок)</t>
  </si>
  <si>
    <r>
      <rPr>
        <sz val="10"/>
        <rFont val="Times New Roman"/>
        <family val="1"/>
      </rPr>
      <t>304/2</t>
    </r>
  </si>
  <si>
    <t>авансовий внесок при виплаті дивадендів</t>
  </si>
  <si>
    <r>
      <rPr>
        <sz val="10"/>
        <rFont val="Times New Roman"/>
        <family val="1"/>
      </rPr>
      <t>304/3</t>
    </r>
  </si>
  <si>
    <r>
      <rPr>
        <b/>
        <sz val="10"/>
        <rFont val="Times New Roman"/>
        <family val="1"/>
      </rPr>
      <t>Погашення податкової заборгованості, у тому числі:</t>
    </r>
  </si>
  <si>
    <t>погашення реструктуризованих та відстрочених сум, що підлягають сплаті у поточному році до бюджету</t>
  </si>
  <si>
    <r>
      <rPr>
        <sz val="10"/>
        <rFont val="Times New Roman"/>
        <family val="1"/>
      </rPr>
      <t>до державних цільових фондів</t>
    </r>
  </si>
  <si>
    <r>
      <rPr>
        <sz val="10"/>
        <rFont val="Times New Roman"/>
        <family val="1"/>
      </rPr>
      <t>неустойки (штрафи, пені)</t>
    </r>
  </si>
  <si>
    <r>
      <rPr>
        <b/>
        <sz val="10"/>
        <rFont val="Times New Roman"/>
        <family val="1"/>
      </rPr>
      <t>Внески до державних цільових фондів, у тому числі:</t>
    </r>
  </si>
  <si>
    <t xml:space="preserve">внески до фондів соціального страхування - єдиний внесок на загальнообов'язкове державне соціальне
страхування </t>
  </si>
  <si>
    <t>інші (військовий збір)</t>
  </si>
  <si>
    <r>
      <rPr>
        <sz val="10"/>
        <rFont val="Times New Roman"/>
        <family val="1"/>
      </rPr>
      <t>місцеві податки та збори ПДФО</t>
    </r>
  </si>
  <si>
    <t>інші платежі (податок на землю)</t>
  </si>
  <si>
    <r>
      <rPr>
        <b/>
        <sz val="10"/>
        <rFont val="Times New Roman"/>
        <family val="1"/>
      </rPr>
      <t>IV. Капітальні інвестиції протягом року</t>
    </r>
  </si>
  <si>
    <r>
      <rPr>
        <sz val="10"/>
        <rFont val="Times New Roman"/>
        <family val="1"/>
      </rPr>
      <t>Капітальне будівництво</t>
    </r>
  </si>
  <si>
    <r>
      <rPr>
        <sz val="10"/>
        <rFont val="Times New Roman"/>
        <family val="1"/>
      </rPr>
      <t>в т. ч. за рахунок бюджетних коштів</t>
    </r>
  </si>
  <si>
    <t>Придбання (виготовлення) основних засобів та інших необоротних матеріальних активів,</t>
  </si>
  <si>
    <t>Придбання (створення) нематеріальних активів,</t>
  </si>
  <si>
    <r>
      <rPr>
        <sz val="10"/>
        <rFont val="Times New Roman"/>
        <family val="1"/>
      </rPr>
      <t xml:space="preserve">Погашення отриманих на капітальні
</t>
    </r>
    <r>
      <rPr>
        <sz val="10"/>
        <rFont val="Times New Roman"/>
        <family val="1"/>
      </rPr>
      <t>інвестиції позик,</t>
    </r>
  </si>
  <si>
    <t>Модернізація, модифікація, дообладнання, реконструкція, інші види поліпшення необоротних активів,</t>
  </si>
  <si>
    <t>Разом (сума рядків з 340, 350, 360, 370, 380)</t>
  </si>
  <si>
    <r>
      <rPr>
        <b/>
        <sz val="10"/>
        <rFont val="Times New Roman"/>
        <family val="1"/>
      </rPr>
      <t>V. Додаткова інформація</t>
    </r>
  </si>
  <si>
    <r>
      <rPr>
        <sz val="10"/>
        <rFont val="Times New Roman"/>
        <family val="1"/>
      </rPr>
      <t>Чисельність працівників</t>
    </r>
  </si>
  <si>
    <r>
      <rPr>
        <sz val="10"/>
        <rFont val="Times New Roman"/>
        <family val="1"/>
      </rPr>
      <t>Первісна вартість основних засобів</t>
    </r>
  </si>
  <si>
    <r>
      <rPr>
        <sz val="10"/>
        <rFont val="Times New Roman"/>
        <family val="1"/>
      </rPr>
      <t>Податкова заборгованість</t>
    </r>
  </si>
  <si>
    <t>Заборгованість перед працівниками із виплати заробітної плати</t>
  </si>
  <si>
    <t>Директор</t>
  </si>
  <si>
    <t>Баранівська Т.М.</t>
  </si>
  <si>
    <t>(підпис)</t>
  </si>
  <si>
    <t>(П.І.Б)</t>
  </si>
  <si>
    <r>
      <rPr>
        <b/>
        <sz val="10"/>
        <rFont val="Times New Roman"/>
        <family val="1"/>
      </rPr>
      <t xml:space="preserve">ЗВІТ ПРО ВИКОНАННЯ ФІНАНСОВОГО ПЛАНУ ПІДПРИЄМСТВА
</t>
    </r>
    <r>
      <rPr>
        <b/>
        <u val="single"/>
        <sz val="10"/>
        <rFont val="Times New Roman"/>
        <family val="1"/>
      </rPr>
      <t>за 2022 рік</t>
    </r>
    <r>
      <rPr>
        <u val="single"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(квартал, рік)
</t>
    </r>
    <r>
      <rPr>
        <b/>
        <sz val="10"/>
        <rFont val="Times New Roman"/>
        <family val="1"/>
      </rPr>
      <t>Основні фінансові показники</t>
    </r>
  </si>
  <si>
    <r>
      <t>Підприємство -</t>
    </r>
    <r>
      <rPr>
        <b/>
        <sz val="10"/>
        <rFont val="Times New Roman"/>
        <family val="1"/>
      </rPr>
      <t xml:space="preserve"> Комунальне підприємство теплозабезпечення</t>
    </r>
  </si>
  <si>
    <r>
      <t xml:space="preserve">Місцезнаходження - </t>
    </r>
    <r>
      <rPr>
        <b/>
        <sz val="10"/>
        <rFont val="Times New Roman"/>
        <family val="1"/>
      </rPr>
      <t>м. Коростень, вул. Шевченка, 8-а</t>
    </r>
  </si>
  <si>
    <r>
      <t xml:space="preserve">Прізвище та ініціали керівника - </t>
    </r>
    <r>
      <rPr>
        <b/>
        <sz val="10"/>
        <rFont val="Times New Roman"/>
        <family val="1"/>
      </rPr>
      <t>Баранівська Т.М.          </t>
    </r>
    <r>
      <rPr>
        <sz val="10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                               </t>
    </r>
  </si>
  <si>
    <r>
      <t xml:space="preserve">Телефон - </t>
    </r>
    <r>
      <rPr>
        <b/>
        <sz val="10"/>
        <rFont val="Times New Roman"/>
        <family val="1"/>
      </rPr>
      <t>9-63-84</t>
    </r>
  </si>
  <si>
    <r>
      <rPr>
        <sz val="10"/>
        <rFont val="Times New Roman"/>
        <family val="1"/>
      </rPr>
      <t>Орган управління -</t>
    </r>
    <r>
      <rPr>
        <b/>
        <sz val="10"/>
        <rFont val="Times New Roman"/>
        <family val="1"/>
      </rPr>
      <t xml:space="preserve"> Коростенська міська рада</t>
    </r>
  </si>
  <si>
    <t>Виконання    (%)</t>
  </si>
  <si>
    <t>Разом (сума рядків з 240 по 280)</t>
  </si>
  <si>
    <t>Інші обов’язкові платежі, у тому числі:</t>
  </si>
  <si>
    <r>
      <rPr>
        <b/>
        <sz val="10"/>
        <rFont val="Times New Roman"/>
        <family val="1"/>
      </rPr>
      <t>в т. ч. за рахунок бюджетних коштів
(сума рядків 341, 351, 361, 371, 381)</t>
    </r>
  </si>
  <si>
    <t>Керуючий справами виконкому</t>
  </si>
  <si>
    <t>Андрій ОХРІМЧУК</t>
  </si>
  <si>
    <t>Фінансові результати від звичайної діяльності до оподаткування:</t>
  </si>
  <si>
    <t>Додаток                                                                                                        до рішення виконавчого комітету                                                                 Коростенської міської ради                                                                                                від 05.04.2023р. № 126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</si>
</sst>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,##0.0"/>
  </numFmts>
  <fonts count="31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>
        <color indexed="8"/>
      </right>
      <top style="medium"/>
      <bottom/>
    </border>
    <border>
      <left style="medium"/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15" borderId="7" applyNumberFormat="0" applyAlignment="0" applyProtection="0"/>
    <xf numFmtId="0" fontId="1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6" fillId="4" borderId="18" xfId="0" applyNumberFormat="1" applyFont="1" applyFill="1" applyBorder="1" applyAlignment="1">
      <alignment horizontal="center" vertical="center" shrinkToFit="1"/>
    </xf>
    <xf numFmtId="1" fontId="6" fillId="4" borderId="19" xfId="0" applyNumberFormat="1" applyFont="1" applyFill="1" applyBorder="1" applyAlignment="1">
      <alignment horizontal="center" vertical="top" shrinkToFit="1"/>
    </xf>
    <xf numFmtId="1" fontId="6" fillId="4" borderId="18" xfId="0" applyNumberFormat="1" applyFont="1" applyFill="1" applyBorder="1" applyAlignment="1">
      <alignment horizontal="center" vertical="top" shrinkToFit="1"/>
    </xf>
    <xf numFmtId="1" fontId="6" fillId="4" borderId="20" xfId="0" applyNumberFormat="1" applyFont="1" applyFill="1" applyBorder="1" applyAlignment="1">
      <alignment horizontal="center" vertical="top" shrinkToFit="1"/>
    </xf>
    <xf numFmtId="0" fontId="6" fillId="0" borderId="0" xfId="0" applyFont="1" applyAlignment="1">
      <alignment horizontal="center" vertical="top"/>
    </xf>
    <xf numFmtId="164" fontId="0" fillId="0" borderId="21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shrinkToFit="1"/>
    </xf>
    <xf numFmtId="1" fontId="7" fillId="0" borderId="21" xfId="0" applyNumberFormat="1" applyFont="1" applyBorder="1" applyAlignment="1">
      <alignment horizontal="center" vertical="center" shrinkToFit="1"/>
    </xf>
    <xf numFmtId="1" fontId="2" fillId="0" borderId="21" xfId="0" applyNumberFormat="1" applyFont="1" applyBorder="1" applyAlignment="1">
      <alignment horizontal="center" vertical="center" shrinkToFit="1"/>
    </xf>
    <xf numFmtId="1" fontId="0" fillId="0" borderId="16" xfId="0" applyNumberFormat="1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 shrinkToFit="1"/>
    </xf>
    <xf numFmtId="1" fontId="0" fillId="0" borderId="22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5" fontId="2" fillId="0" borderId="21" xfId="0" applyNumberFormat="1" applyFont="1" applyBorder="1" applyAlignment="1">
      <alignment horizontal="right" vertical="center" wrapText="1"/>
    </xf>
    <xf numFmtId="165" fontId="2" fillId="0" borderId="27" xfId="0" applyNumberFormat="1" applyFont="1" applyBorder="1" applyAlignment="1">
      <alignment horizontal="right" vertical="center" wrapText="1"/>
    </xf>
    <xf numFmtId="165" fontId="2" fillId="0" borderId="21" xfId="0" applyNumberFormat="1" applyFont="1" applyBorder="1" applyAlignment="1">
      <alignment horizontal="right" wrapText="1"/>
    </xf>
    <xf numFmtId="165" fontId="3" fillId="0" borderId="21" xfId="0" applyNumberFormat="1" applyFont="1" applyBorder="1" applyAlignment="1">
      <alignment horizontal="right" vertical="center" wrapText="1"/>
    </xf>
    <xf numFmtId="165" fontId="3" fillId="0" borderId="27" xfId="0" applyNumberFormat="1" applyFont="1" applyBorder="1" applyAlignment="1">
      <alignment horizontal="right" vertical="center" wrapText="1"/>
    </xf>
    <xf numFmtId="165" fontId="8" fillId="0" borderId="21" xfId="0" applyNumberFormat="1" applyFont="1" applyBorder="1" applyAlignment="1">
      <alignment horizontal="right" wrapText="1"/>
    </xf>
    <xf numFmtId="165" fontId="2" fillId="0" borderId="27" xfId="0" applyNumberFormat="1" applyFont="1" applyBorder="1" applyAlignment="1">
      <alignment horizontal="right" wrapText="1"/>
    </xf>
    <xf numFmtId="165" fontId="8" fillId="0" borderId="21" xfId="0" applyNumberFormat="1" applyFont="1" applyBorder="1" applyAlignment="1">
      <alignment horizontal="right" vertical="center" wrapText="1"/>
    </xf>
    <xf numFmtId="165" fontId="3" fillId="0" borderId="27" xfId="0" applyNumberFormat="1" applyFont="1" applyBorder="1" applyAlignment="1">
      <alignment horizontal="right" wrapText="1"/>
    </xf>
    <xf numFmtId="165" fontId="3" fillId="0" borderId="21" xfId="0" applyNumberFormat="1" applyFont="1" applyBorder="1" applyAlignment="1">
      <alignment horizontal="right" wrapText="1"/>
    </xf>
    <xf numFmtId="165" fontId="8" fillId="0" borderId="27" xfId="0" applyNumberFormat="1" applyFont="1" applyBorder="1" applyAlignment="1">
      <alignment horizontal="right" wrapText="1"/>
    </xf>
    <xf numFmtId="165" fontId="8" fillId="0" borderId="28" xfId="0" applyNumberFormat="1" applyFont="1" applyBorder="1" applyAlignment="1">
      <alignment horizontal="right" wrapText="1"/>
    </xf>
    <xf numFmtId="165" fontId="8" fillId="0" borderId="27" xfId="0" applyNumberFormat="1" applyFont="1" applyBorder="1" applyAlignment="1">
      <alignment horizontal="right" vertical="center" wrapText="1"/>
    </xf>
    <xf numFmtId="165" fontId="8" fillId="0" borderId="16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wrapText="1"/>
    </xf>
    <xf numFmtId="3" fontId="3" fillId="0" borderId="28" xfId="0" applyNumberFormat="1" applyFont="1" applyBorder="1" applyAlignment="1">
      <alignment horizontal="right" wrapText="1"/>
    </xf>
    <xf numFmtId="3" fontId="8" fillId="0" borderId="28" xfId="0" applyNumberFormat="1" applyFont="1" applyBorder="1" applyAlignment="1">
      <alignment horizontal="right" wrapText="1"/>
    </xf>
    <xf numFmtId="3" fontId="9" fillId="0" borderId="28" xfId="0" applyNumberFormat="1" applyFont="1" applyBorder="1" applyAlignment="1">
      <alignment horizontal="right" vertical="center" wrapText="1"/>
    </xf>
    <xf numFmtId="1" fontId="0" fillId="0" borderId="24" xfId="0" applyNumberFormat="1" applyFont="1" applyBorder="1" applyAlignment="1">
      <alignment horizontal="center" vertical="center" shrinkToFit="1"/>
    </xf>
    <xf numFmtId="1" fontId="7" fillId="0" borderId="24" xfId="0" applyNumberFormat="1" applyFont="1" applyBorder="1" applyAlignment="1">
      <alignment horizontal="center" vertical="center" shrinkToFit="1"/>
    </xf>
    <xf numFmtId="1" fontId="7" fillId="0" borderId="16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vertical="top"/>
    </xf>
    <xf numFmtId="165" fontId="2" fillId="0" borderId="24" xfId="0" applyNumberFormat="1" applyFont="1" applyBorder="1" applyAlignment="1">
      <alignment horizontal="right" wrapText="1"/>
    </xf>
    <xf numFmtId="165" fontId="2" fillId="0" borderId="25" xfId="0" applyNumberFormat="1" applyFont="1" applyBorder="1" applyAlignment="1">
      <alignment horizontal="right" wrapText="1"/>
    </xf>
    <xf numFmtId="165" fontId="3" fillId="0" borderId="16" xfId="0" applyNumberFormat="1" applyFont="1" applyBorder="1" applyAlignment="1">
      <alignment horizontal="right" wrapText="1"/>
    </xf>
    <xf numFmtId="3" fontId="2" fillId="0" borderId="26" xfId="0" applyNumberFormat="1" applyFont="1" applyBorder="1" applyAlignment="1">
      <alignment horizontal="right" wrapText="1"/>
    </xf>
    <xf numFmtId="165" fontId="3" fillId="0" borderId="24" xfId="0" applyNumberFormat="1" applyFont="1" applyBorder="1" applyAlignment="1">
      <alignment horizontal="right" vertical="center" wrapText="1"/>
    </xf>
    <xf numFmtId="165" fontId="3" fillId="0" borderId="25" xfId="0" applyNumberFormat="1" applyFont="1" applyBorder="1" applyAlignment="1">
      <alignment horizontal="right" vertical="center" wrapText="1"/>
    </xf>
    <xf numFmtId="165" fontId="0" fillId="0" borderId="27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/>
    </xf>
    <xf numFmtId="165" fontId="2" fillId="0" borderId="16" xfId="0" applyNumberFormat="1" applyFont="1" applyBorder="1" applyAlignment="1">
      <alignment horizontal="right" wrapText="1"/>
    </xf>
    <xf numFmtId="3" fontId="3" fillId="0" borderId="26" xfId="0" applyNumberFormat="1" applyFont="1" applyBorder="1" applyAlignment="1">
      <alignment horizontal="right" vertical="center" wrapText="1"/>
    </xf>
    <xf numFmtId="3" fontId="8" fillId="0" borderId="28" xfId="0" applyNumberFormat="1" applyFont="1" applyBorder="1" applyAlignment="1">
      <alignment horizontal="right" vertical="center" wrapText="1"/>
    </xf>
    <xf numFmtId="1" fontId="7" fillId="0" borderId="21" xfId="0" applyNumberFormat="1" applyFont="1" applyBorder="1" applyAlignment="1">
      <alignment horizontal="center" vertical="center" shrinkToFit="1"/>
    </xf>
    <xf numFmtId="165" fontId="8" fillId="0" borderId="24" xfId="0" applyNumberFormat="1" applyFont="1" applyBorder="1" applyAlignment="1">
      <alignment horizontal="right" wrapText="1"/>
    </xf>
    <xf numFmtId="165" fontId="8" fillId="0" borderId="25" xfId="0" applyNumberFormat="1" applyFont="1" applyBorder="1" applyAlignment="1">
      <alignment horizontal="right" vertical="center" wrapText="1"/>
    </xf>
    <xf numFmtId="165" fontId="8" fillId="0" borderId="26" xfId="0" applyNumberFormat="1" applyFont="1" applyBorder="1" applyAlignment="1">
      <alignment horizontal="right" wrapText="1"/>
    </xf>
    <xf numFmtId="165" fontId="0" fillId="0" borderId="27" xfId="0" applyNumberFormat="1" applyBorder="1" applyAlignment="1">
      <alignment horizontal="right" vertical="center" wrapText="1"/>
    </xf>
    <xf numFmtId="3" fontId="0" fillId="0" borderId="28" xfId="0" applyNumberFormat="1" applyBorder="1" applyAlignment="1">
      <alignment horizontal="right" vertical="center" wrapText="1"/>
    </xf>
    <xf numFmtId="1" fontId="7" fillId="0" borderId="29" xfId="0" applyNumberFormat="1" applyFont="1" applyBorder="1" applyAlignment="1">
      <alignment horizontal="center" vertical="center" shrinkToFit="1"/>
    </xf>
    <xf numFmtId="165" fontId="3" fillId="0" borderId="29" xfId="0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right" wrapText="1"/>
    </xf>
    <xf numFmtId="165" fontId="2" fillId="0" borderId="22" xfId="0" applyNumberFormat="1" applyFont="1" applyBorder="1" applyAlignment="1">
      <alignment horizontal="right" vertical="center" wrapText="1"/>
    </xf>
    <xf numFmtId="1" fontId="0" fillId="0" borderId="30" xfId="0" applyNumberFormat="1" applyFont="1" applyBorder="1" applyAlignment="1">
      <alignment horizontal="center" vertical="center" shrinkToFit="1"/>
    </xf>
    <xf numFmtId="165" fontId="2" fillId="0" borderId="30" xfId="0" applyNumberFormat="1" applyFont="1" applyBorder="1" applyAlignment="1">
      <alignment horizontal="right" wrapText="1"/>
    </xf>
    <xf numFmtId="165" fontId="0" fillId="0" borderId="25" xfId="0" applyNumberForma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165" fontId="0" fillId="0" borderId="21" xfId="0" applyNumberFormat="1" applyFont="1" applyBorder="1" applyAlignment="1">
      <alignment horizontal="right" wrapText="1"/>
    </xf>
    <xf numFmtId="165" fontId="0" fillId="0" borderId="27" xfId="0" applyNumberFormat="1" applyFont="1" applyBorder="1" applyAlignment="1">
      <alignment horizontal="right" vertical="center" wrapText="1"/>
    </xf>
    <xf numFmtId="165" fontId="0" fillId="0" borderId="27" xfId="0" applyNumberFormat="1" applyFont="1" applyBorder="1" applyAlignment="1">
      <alignment horizontal="right" wrapText="1"/>
    </xf>
    <xf numFmtId="165" fontId="0" fillId="0" borderId="21" xfId="0" applyNumberFormat="1" applyFont="1" applyBorder="1" applyAlignment="1">
      <alignment horizontal="right" vertical="center" wrapText="1"/>
    </xf>
    <xf numFmtId="165" fontId="8" fillId="0" borderId="16" xfId="0" applyNumberFormat="1" applyFont="1" applyBorder="1" applyAlignment="1">
      <alignment horizontal="right" wrapText="1"/>
    </xf>
    <xf numFmtId="165" fontId="2" fillId="0" borderId="15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31" xfId="0" applyFont="1" applyBorder="1" applyAlignment="1">
      <alignment horizontal="right" vertical="top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2" fillId="0" borderId="41" xfId="0" applyFont="1" applyBorder="1" applyAlignment="1">
      <alignment vertical="top"/>
    </xf>
    <xf numFmtId="0" fontId="2" fillId="0" borderId="42" xfId="0" applyFont="1" applyBorder="1" applyAlignment="1">
      <alignment vertical="top"/>
    </xf>
    <xf numFmtId="0" fontId="2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1" fontId="6" fillId="4" borderId="34" xfId="0" applyNumberFormat="1" applyFont="1" applyFill="1" applyBorder="1" applyAlignment="1">
      <alignment horizontal="center" vertical="top" shrinkToFit="1"/>
    </xf>
    <xf numFmtId="1" fontId="6" fillId="4" borderId="35" xfId="0" applyNumberFormat="1" applyFont="1" applyFill="1" applyBorder="1" applyAlignment="1">
      <alignment horizontal="center" vertical="top" shrinkToFi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top"/>
    </xf>
    <xf numFmtId="0" fontId="0" fillId="0" borderId="58" xfId="0" applyFont="1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2" fillId="0" borderId="5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1" fillId="0" borderId="5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102</xdr:row>
      <xdr:rowOff>0</xdr:rowOff>
    </xdr:from>
    <xdr:ext cx="571500" cy="0"/>
    <xdr:sp>
      <xdr:nvSpPr>
        <xdr:cNvPr id="1" name="Shape 3"/>
        <xdr:cNvSpPr>
          <a:spLocks/>
        </xdr:cNvSpPr>
      </xdr:nvSpPr>
      <xdr:spPr>
        <a:xfrm>
          <a:off x="28575" y="23155275"/>
          <a:ext cx="571500" cy="0"/>
        </a:xfrm>
        <a:custGeom>
          <a:pathLst>
            <a:path h="0" w="571500">
              <a:moveTo>
                <a:pt x="0" y="0"/>
              </a:moveTo>
              <a:lnTo>
                <a:pt x="571490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828675</xdr:colOff>
      <xdr:row>102</xdr:row>
      <xdr:rowOff>0</xdr:rowOff>
    </xdr:from>
    <xdr:ext cx="552450" cy="0"/>
    <xdr:sp>
      <xdr:nvSpPr>
        <xdr:cNvPr id="2" name="Shape 4"/>
        <xdr:cNvSpPr>
          <a:spLocks/>
        </xdr:cNvSpPr>
      </xdr:nvSpPr>
      <xdr:spPr>
        <a:xfrm>
          <a:off x="2286000" y="23155275"/>
          <a:ext cx="552450" cy="0"/>
        </a:xfrm>
        <a:custGeom>
          <a:pathLst>
            <a:path h="0" w="571500">
              <a:moveTo>
                <a:pt x="0" y="0"/>
              </a:moveTo>
              <a:lnTo>
                <a:pt x="571490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552450</xdr:colOff>
      <xdr:row>101</xdr:row>
      <xdr:rowOff>381000</xdr:rowOff>
    </xdr:from>
    <xdr:ext cx="1047750" cy="0"/>
    <xdr:sp>
      <xdr:nvSpPr>
        <xdr:cNvPr id="3" name="Shape 5"/>
        <xdr:cNvSpPr>
          <a:spLocks/>
        </xdr:cNvSpPr>
      </xdr:nvSpPr>
      <xdr:spPr>
        <a:xfrm>
          <a:off x="3609975" y="23145750"/>
          <a:ext cx="1047750" cy="0"/>
        </a:xfrm>
        <a:custGeom>
          <a:pathLst>
            <a:path h="0" w="1078865">
              <a:moveTo>
                <a:pt x="0" y="0"/>
              </a:moveTo>
              <a:lnTo>
                <a:pt x="1078344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552450</xdr:colOff>
      <xdr:row>101</xdr:row>
      <xdr:rowOff>381000</xdr:rowOff>
    </xdr:from>
    <xdr:ext cx="1047750" cy="0"/>
    <xdr:sp>
      <xdr:nvSpPr>
        <xdr:cNvPr id="4" name="Shape 5"/>
        <xdr:cNvSpPr>
          <a:spLocks/>
        </xdr:cNvSpPr>
      </xdr:nvSpPr>
      <xdr:spPr>
        <a:xfrm>
          <a:off x="3609975" y="23145750"/>
          <a:ext cx="1047750" cy="0"/>
        </a:xfrm>
        <a:custGeom>
          <a:pathLst>
            <a:path h="0" w="1078865">
              <a:moveTo>
                <a:pt x="0" y="0"/>
              </a:moveTo>
              <a:lnTo>
                <a:pt x="1078344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552450</xdr:colOff>
      <xdr:row>101</xdr:row>
      <xdr:rowOff>381000</xdr:rowOff>
    </xdr:from>
    <xdr:ext cx="1047750" cy="0"/>
    <xdr:sp>
      <xdr:nvSpPr>
        <xdr:cNvPr id="5" name="Shape 5"/>
        <xdr:cNvSpPr>
          <a:spLocks/>
        </xdr:cNvSpPr>
      </xdr:nvSpPr>
      <xdr:spPr>
        <a:xfrm>
          <a:off x="3609975" y="23145750"/>
          <a:ext cx="1047750" cy="0"/>
        </a:xfrm>
        <a:custGeom>
          <a:pathLst>
            <a:path h="0" w="1078865">
              <a:moveTo>
                <a:pt x="0" y="0"/>
              </a:moveTo>
              <a:lnTo>
                <a:pt x="1078344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552450</xdr:colOff>
      <xdr:row>101</xdr:row>
      <xdr:rowOff>381000</xdr:rowOff>
    </xdr:from>
    <xdr:ext cx="1047750" cy="0"/>
    <xdr:sp>
      <xdr:nvSpPr>
        <xdr:cNvPr id="6" name="Shape 5"/>
        <xdr:cNvSpPr>
          <a:spLocks/>
        </xdr:cNvSpPr>
      </xdr:nvSpPr>
      <xdr:spPr>
        <a:xfrm>
          <a:off x="3609975" y="23145750"/>
          <a:ext cx="1047750" cy="0"/>
        </a:xfrm>
        <a:custGeom>
          <a:pathLst>
            <a:path h="0" w="1078865">
              <a:moveTo>
                <a:pt x="0" y="0"/>
              </a:moveTo>
              <a:lnTo>
                <a:pt x="1078344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552450</xdr:colOff>
      <xdr:row>101</xdr:row>
      <xdr:rowOff>381000</xdr:rowOff>
    </xdr:from>
    <xdr:ext cx="1047750" cy="0"/>
    <xdr:sp>
      <xdr:nvSpPr>
        <xdr:cNvPr id="7" name="Shape 5"/>
        <xdr:cNvSpPr>
          <a:spLocks/>
        </xdr:cNvSpPr>
      </xdr:nvSpPr>
      <xdr:spPr>
        <a:xfrm>
          <a:off x="3609975" y="23145750"/>
          <a:ext cx="1047750" cy="0"/>
        </a:xfrm>
        <a:custGeom>
          <a:pathLst>
            <a:path h="0" w="1078865">
              <a:moveTo>
                <a:pt x="0" y="0"/>
              </a:moveTo>
              <a:lnTo>
                <a:pt x="1078344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552450</xdr:colOff>
      <xdr:row>101</xdr:row>
      <xdr:rowOff>381000</xdr:rowOff>
    </xdr:from>
    <xdr:ext cx="1047750" cy="0"/>
    <xdr:sp>
      <xdr:nvSpPr>
        <xdr:cNvPr id="8" name="Shape 5"/>
        <xdr:cNvSpPr>
          <a:spLocks/>
        </xdr:cNvSpPr>
      </xdr:nvSpPr>
      <xdr:spPr>
        <a:xfrm>
          <a:off x="3609975" y="23145750"/>
          <a:ext cx="1047750" cy="0"/>
        </a:xfrm>
        <a:custGeom>
          <a:pathLst>
            <a:path h="0" w="1078865">
              <a:moveTo>
                <a:pt x="0" y="0"/>
              </a:moveTo>
              <a:lnTo>
                <a:pt x="1078344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552450</xdr:colOff>
      <xdr:row>101</xdr:row>
      <xdr:rowOff>381000</xdr:rowOff>
    </xdr:from>
    <xdr:ext cx="1047750" cy="0"/>
    <xdr:sp>
      <xdr:nvSpPr>
        <xdr:cNvPr id="9" name="Shape 5"/>
        <xdr:cNvSpPr>
          <a:spLocks/>
        </xdr:cNvSpPr>
      </xdr:nvSpPr>
      <xdr:spPr>
        <a:xfrm>
          <a:off x="3609975" y="23145750"/>
          <a:ext cx="1047750" cy="0"/>
        </a:xfrm>
        <a:custGeom>
          <a:pathLst>
            <a:path h="0" w="1078865">
              <a:moveTo>
                <a:pt x="0" y="0"/>
              </a:moveTo>
              <a:lnTo>
                <a:pt x="1078344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552450</xdr:colOff>
      <xdr:row>101</xdr:row>
      <xdr:rowOff>381000</xdr:rowOff>
    </xdr:from>
    <xdr:ext cx="1076325" cy="314325"/>
    <xdr:sp>
      <xdr:nvSpPr>
        <xdr:cNvPr id="10" name="Shape 5"/>
        <xdr:cNvSpPr>
          <a:spLocks/>
        </xdr:cNvSpPr>
      </xdr:nvSpPr>
      <xdr:spPr>
        <a:xfrm>
          <a:off x="4914900" y="23145750"/>
          <a:ext cx="1076325" cy="314325"/>
        </a:xfrm>
        <a:custGeom>
          <a:pathLst>
            <a:path h="318147" w="1078865">
              <a:moveTo>
                <a:pt x="0" y="0"/>
              </a:moveTo>
              <a:lnTo>
                <a:pt x="1078344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552450</xdr:colOff>
      <xdr:row>101</xdr:row>
      <xdr:rowOff>381000</xdr:rowOff>
    </xdr:from>
    <xdr:ext cx="1047750" cy="0"/>
    <xdr:sp>
      <xdr:nvSpPr>
        <xdr:cNvPr id="11" name="Shape 5"/>
        <xdr:cNvSpPr>
          <a:spLocks/>
        </xdr:cNvSpPr>
      </xdr:nvSpPr>
      <xdr:spPr>
        <a:xfrm>
          <a:off x="3609975" y="23145750"/>
          <a:ext cx="1047750" cy="0"/>
        </a:xfrm>
        <a:custGeom>
          <a:pathLst>
            <a:path h="0" w="1078865">
              <a:moveTo>
                <a:pt x="0" y="0"/>
              </a:moveTo>
              <a:lnTo>
                <a:pt x="1078344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552450</xdr:colOff>
      <xdr:row>101</xdr:row>
      <xdr:rowOff>381000</xdr:rowOff>
    </xdr:from>
    <xdr:ext cx="1047750" cy="0"/>
    <xdr:sp>
      <xdr:nvSpPr>
        <xdr:cNvPr id="12" name="Shape 5"/>
        <xdr:cNvSpPr>
          <a:spLocks/>
        </xdr:cNvSpPr>
      </xdr:nvSpPr>
      <xdr:spPr>
        <a:xfrm>
          <a:off x="3609975" y="23145750"/>
          <a:ext cx="1047750" cy="0"/>
        </a:xfrm>
        <a:custGeom>
          <a:pathLst>
            <a:path h="0" w="1078865">
              <a:moveTo>
                <a:pt x="0" y="0"/>
              </a:moveTo>
              <a:lnTo>
                <a:pt x="1078344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552450</xdr:colOff>
      <xdr:row>101</xdr:row>
      <xdr:rowOff>381000</xdr:rowOff>
    </xdr:from>
    <xdr:ext cx="1047750" cy="0"/>
    <xdr:sp>
      <xdr:nvSpPr>
        <xdr:cNvPr id="13" name="Shape 5"/>
        <xdr:cNvSpPr>
          <a:spLocks/>
        </xdr:cNvSpPr>
      </xdr:nvSpPr>
      <xdr:spPr>
        <a:xfrm>
          <a:off x="3609975" y="23145750"/>
          <a:ext cx="1047750" cy="0"/>
        </a:xfrm>
        <a:custGeom>
          <a:pathLst>
            <a:path h="0" w="1078865">
              <a:moveTo>
                <a:pt x="0" y="0"/>
              </a:moveTo>
              <a:lnTo>
                <a:pt x="1078344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552450</xdr:colOff>
      <xdr:row>101</xdr:row>
      <xdr:rowOff>381000</xdr:rowOff>
    </xdr:from>
    <xdr:ext cx="1047750" cy="0"/>
    <xdr:sp>
      <xdr:nvSpPr>
        <xdr:cNvPr id="14" name="Shape 5"/>
        <xdr:cNvSpPr>
          <a:spLocks/>
        </xdr:cNvSpPr>
      </xdr:nvSpPr>
      <xdr:spPr>
        <a:xfrm>
          <a:off x="3609975" y="23145750"/>
          <a:ext cx="1047750" cy="0"/>
        </a:xfrm>
        <a:custGeom>
          <a:pathLst>
            <a:path h="0" w="1078865">
              <a:moveTo>
                <a:pt x="0" y="0"/>
              </a:moveTo>
              <a:lnTo>
                <a:pt x="1078344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552450</xdr:colOff>
      <xdr:row>101</xdr:row>
      <xdr:rowOff>381000</xdr:rowOff>
    </xdr:from>
    <xdr:ext cx="1076325" cy="0"/>
    <xdr:sp>
      <xdr:nvSpPr>
        <xdr:cNvPr id="15" name="Shape 5"/>
        <xdr:cNvSpPr>
          <a:spLocks/>
        </xdr:cNvSpPr>
      </xdr:nvSpPr>
      <xdr:spPr>
        <a:xfrm>
          <a:off x="4914900" y="23145750"/>
          <a:ext cx="1076325" cy="0"/>
        </a:xfrm>
        <a:custGeom>
          <a:pathLst>
            <a:path h="0" w="1078865">
              <a:moveTo>
                <a:pt x="0" y="0"/>
              </a:moveTo>
              <a:lnTo>
                <a:pt x="1078344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552450</xdr:colOff>
      <xdr:row>101</xdr:row>
      <xdr:rowOff>381000</xdr:rowOff>
    </xdr:from>
    <xdr:ext cx="1076325" cy="0"/>
    <xdr:sp>
      <xdr:nvSpPr>
        <xdr:cNvPr id="16" name="Shape 5"/>
        <xdr:cNvSpPr>
          <a:spLocks/>
        </xdr:cNvSpPr>
      </xdr:nvSpPr>
      <xdr:spPr>
        <a:xfrm>
          <a:off x="4914900" y="23145750"/>
          <a:ext cx="1076325" cy="0"/>
        </a:xfrm>
        <a:custGeom>
          <a:pathLst>
            <a:path h="0" w="1078865">
              <a:moveTo>
                <a:pt x="0" y="0"/>
              </a:moveTo>
              <a:lnTo>
                <a:pt x="1078344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552450</xdr:colOff>
      <xdr:row>101</xdr:row>
      <xdr:rowOff>381000</xdr:rowOff>
    </xdr:from>
    <xdr:ext cx="1076325" cy="0"/>
    <xdr:sp>
      <xdr:nvSpPr>
        <xdr:cNvPr id="17" name="Shape 5"/>
        <xdr:cNvSpPr>
          <a:spLocks/>
        </xdr:cNvSpPr>
      </xdr:nvSpPr>
      <xdr:spPr>
        <a:xfrm>
          <a:off x="4914900" y="23145750"/>
          <a:ext cx="1076325" cy="0"/>
        </a:xfrm>
        <a:custGeom>
          <a:pathLst>
            <a:path h="0" w="1078865">
              <a:moveTo>
                <a:pt x="0" y="0"/>
              </a:moveTo>
              <a:lnTo>
                <a:pt x="1078344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552450</xdr:colOff>
      <xdr:row>101</xdr:row>
      <xdr:rowOff>381000</xdr:rowOff>
    </xdr:from>
    <xdr:ext cx="1076325" cy="0"/>
    <xdr:sp>
      <xdr:nvSpPr>
        <xdr:cNvPr id="18" name="Shape 5"/>
        <xdr:cNvSpPr>
          <a:spLocks/>
        </xdr:cNvSpPr>
      </xdr:nvSpPr>
      <xdr:spPr>
        <a:xfrm>
          <a:off x="4914900" y="23145750"/>
          <a:ext cx="1076325" cy="0"/>
        </a:xfrm>
        <a:custGeom>
          <a:pathLst>
            <a:path h="0" w="1078865">
              <a:moveTo>
                <a:pt x="0" y="0"/>
              </a:moveTo>
              <a:lnTo>
                <a:pt x="1078344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552450</xdr:colOff>
      <xdr:row>101</xdr:row>
      <xdr:rowOff>381000</xdr:rowOff>
    </xdr:from>
    <xdr:ext cx="1076325" cy="0"/>
    <xdr:sp>
      <xdr:nvSpPr>
        <xdr:cNvPr id="19" name="Shape 5"/>
        <xdr:cNvSpPr>
          <a:spLocks/>
        </xdr:cNvSpPr>
      </xdr:nvSpPr>
      <xdr:spPr>
        <a:xfrm>
          <a:off x="4914900" y="23145750"/>
          <a:ext cx="1076325" cy="0"/>
        </a:xfrm>
        <a:custGeom>
          <a:pathLst>
            <a:path h="0" w="1078865">
              <a:moveTo>
                <a:pt x="0" y="0"/>
              </a:moveTo>
              <a:lnTo>
                <a:pt x="1078344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view="pageBreakPreview" zoomScaleSheetLayoutView="100" zoomScalePageLayoutView="0" workbookViewId="0" topLeftCell="A1">
      <selection activeCell="F1" sqref="F1:I1"/>
    </sheetView>
  </sheetViews>
  <sheetFormatPr defaultColWidth="9.33203125" defaultRowHeight="12.75"/>
  <cols>
    <col min="1" max="1" width="25.5" style="2" customWidth="1"/>
    <col min="2" max="2" width="19.83203125" style="2" customWidth="1"/>
    <col min="3" max="3" width="8.16015625" style="32" customWidth="1"/>
    <col min="4" max="4" width="11.66015625" style="2" customWidth="1"/>
    <col min="5" max="5" width="11.16015625" style="2" customWidth="1"/>
    <col min="6" max="6" width="9.66015625" style="2" customWidth="1"/>
    <col min="7" max="7" width="11" style="2" customWidth="1"/>
    <col min="8" max="9" width="11.83203125" style="2" customWidth="1"/>
    <col min="10" max="10" width="3.16015625" style="2" customWidth="1"/>
    <col min="11" max="16384" width="9.33203125" style="2" customWidth="1"/>
  </cols>
  <sheetData>
    <row r="1" spans="6:13" s="92" customFormat="1" ht="66" customHeight="1">
      <c r="F1" s="107" t="s">
        <v>110</v>
      </c>
      <c r="G1" s="107"/>
      <c r="H1" s="107"/>
      <c r="I1" s="107"/>
      <c r="J1" s="93"/>
      <c r="K1" s="93"/>
      <c r="L1" s="93"/>
      <c r="M1" s="93"/>
    </row>
    <row r="2" spans="1:9" ht="14.25" customHeight="1">
      <c r="A2" s="102"/>
      <c r="B2" s="102"/>
      <c r="C2" s="102"/>
      <c r="D2" s="102"/>
      <c r="E2" s="102"/>
      <c r="F2" s="102"/>
      <c r="G2" s="102"/>
      <c r="H2" s="102"/>
      <c r="I2" s="1" t="s">
        <v>0</v>
      </c>
    </row>
    <row r="3" spans="1:9" ht="14.25" customHeight="1">
      <c r="A3" s="102"/>
      <c r="B3" s="102"/>
      <c r="C3" s="102"/>
      <c r="D3" s="102"/>
      <c r="E3" s="3"/>
      <c r="F3" s="3"/>
      <c r="G3" s="3"/>
      <c r="H3" s="4" t="s">
        <v>1</v>
      </c>
      <c r="I3" s="36">
        <v>2022</v>
      </c>
    </row>
    <row r="4" spans="1:9" ht="14.25" customHeight="1">
      <c r="A4" s="103" t="s">
        <v>98</v>
      </c>
      <c r="B4" s="104"/>
      <c r="C4" s="104"/>
      <c r="D4" s="104"/>
      <c r="E4" s="5"/>
      <c r="F4" s="5"/>
      <c r="G4" s="5"/>
      <c r="H4" s="6" t="s">
        <v>2</v>
      </c>
      <c r="I4" s="36">
        <v>31871157</v>
      </c>
    </row>
    <row r="5" spans="1:9" ht="14.25" customHeight="1">
      <c r="A5" s="105" t="s">
        <v>102</v>
      </c>
      <c r="B5" s="106"/>
      <c r="C5" s="106"/>
      <c r="D5" s="106"/>
      <c r="E5" s="7"/>
      <c r="F5" s="7"/>
      <c r="G5" s="7"/>
      <c r="H5" s="8" t="s">
        <v>3</v>
      </c>
      <c r="I5" s="36">
        <v>150</v>
      </c>
    </row>
    <row r="6" spans="1:9" ht="14.25" customHeight="1">
      <c r="A6" s="106" t="s">
        <v>4</v>
      </c>
      <c r="B6" s="106"/>
      <c r="C6" s="106"/>
      <c r="D6" s="106"/>
      <c r="E6" s="7"/>
      <c r="F6" s="7"/>
      <c r="G6" s="7"/>
      <c r="H6" s="8" t="s">
        <v>5</v>
      </c>
      <c r="I6" s="37"/>
    </row>
    <row r="7" spans="1:9" ht="14.25" customHeight="1">
      <c r="A7" s="106" t="s">
        <v>6</v>
      </c>
      <c r="B7" s="106"/>
      <c r="C7" s="106"/>
      <c r="D7" s="106"/>
      <c r="E7" s="7"/>
      <c r="F7" s="7"/>
      <c r="G7" s="7"/>
      <c r="H7" s="8" t="s">
        <v>7</v>
      </c>
      <c r="I7" s="38" t="s">
        <v>8</v>
      </c>
    </row>
    <row r="8" spans="1:9" ht="14.25" customHeight="1">
      <c r="A8" s="105" t="s">
        <v>99</v>
      </c>
      <c r="B8" s="106"/>
      <c r="C8" s="106"/>
      <c r="D8" s="106"/>
      <c r="E8" s="122"/>
      <c r="F8" s="122"/>
      <c r="G8" s="122"/>
      <c r="H8" s="122"/>
      <c r="I8" s="9"/>
    </row>
    <row r="9" spans="1:9" ht="14.25" customHeight="1">
      <c r="A9" s="105" t="s">
        <v>101</v>
      </c>
      <c r="B9" s="106"/>
      <c r="C9" s="106"/>
      <c r="D9" s="106"/>
      <c r="E9" s="122"/>
      <c r="F9" s="122"/>
      <c r="G9" s="122"/>
      <c r="H9" s="122"/>
      <c r="I9" s="10"/>
    </row>
    <row r="10" spans="1:9" ht="15" customHeight="1">
      <c r="A10" s="123" t="s">
        <v>100</v>
      </c>
      <c r="B10" s="123"/>
      <c r="C10" s="123"/>
      <c r="D10" s="123"/>
      <c r="E10" s="123"/>
      <c r="F10" s="123"/>
      <c r="G10" s="123"/>
      <c r="H10" s="123"/>
      <c r="I10" s="124"/>
    </row>
    <row r="11" spans="1:10" ht="54" customHeight="1">
      <c r="A11" s="108" t="s">
        <v>97</v>
      </c>
      <c r="B11" s="109"/>
      <c r="C11" s="109"/>
      <c r="D11" s="109"/>
      <c r="E11" s="109"/>
      <c r="F11" s="109"/>
      <c r="G11" s="109"/>
      <c r="H11" s="109"/>
      <c r="I11" s="109"/>
      <c r="J11" s="11"/>
    </row>
    <row r="12" spans="1:10" ht="14.25" customHeight="1" thickBot="1">
      <c r="A12" s="110" t="s">
        <v>9</v>
      </c>
      <c r="B12" s="110"/>
      <c r="C12" s="110"/>
      <c r="D12" s="110"/>
      <c r="E12" s="110"/>
      <c r="F12" s="110"/>
      <c r="G12" s="110"/>
      <c r="H12" s="110"/>
      <c r="I12" s="110"/>
      <c r="J12" s="3"/>
    </row>
    <row r="13" spans="1:9" s="12" customFormat="1" ht="28.5" customHeight="1">
      <c r="A13" s="111" t="s">
        <v>10</v>
      </c>
      <c r="B13" s="112"/>
      <c r="C13" s="115" t="s">
        <v>11</v>
      </c>
      <c r="D13" s="117" t="s">
        <v>12</v>
      </c>
      <c r="E13" s="118"/>
      <c r="F13" s="119" t="s">
        <v>13</v>
      </c>
      <c r="G13" s="120"/>
      <c r="H13" s="120"/>
      <c r="I13" s="121"/>
    </row>
    <row r="14" spans="1:9" s="12" customFormat="1" ht="24" customHeight="1" thickBot="1">
      <c r="A14" s="113"/>
      <c r="B14" s="114"/>
      <c r="C14" s="116"/>
      <c r="D14" s="13" t="s">
        <v>14</v>
      </c>
      <c r="E14" s="14" t="s">
        <v>15</v>
      </c>
      <c r="F14" s="15" t="s">
        <v>16</v>
      </c>
      <c r="G14" s="15" t="s">
        <v>17</v>
      </c>
      <c r="H14" s="13" t="s">
        <v>18</v>
      </c>
      <c r="I14" s="16" t="s">
        <v>103</v>
      </c>
    </row>
    <row r="15" spans="1:9" s="21" customFormat="1" ht="12.75" thickBot="1">
      <c r="A15" s="129">
        <v>1</v>
      </c>
      <c r="B15" s="130"/>
      <c r="C15" s="17">
        <v>2</v>
      </c>
      <c r="D15" s="18">
        <v>3</v>
      </c>
      <c r="E15" s="19">
        <v>4</v>
      </c>
      <c r="F15" s="19">
        <v>5</v>
      </c>
      <c r="G15" s="19">
        <v>6</v>
      </c>
      <c r="H15" s="18">
        <v>7</v>
      </c>
      <c r="I15" s="20">
        <v>8</v>
      </c>
    </row>
    <row r="16" spans="1:9" ht="14.25" customHeight="1" thickBot="1">
      <c r="A16" s="131" t="s">
        <v>19</v>
      </c>
      <c r="B16" s="132"/>
      <c r="C16" s="132"/>
      <c r="D16" s="132"/>
      <c r="E16" s="132"/>
      <c r="F16" s="132"/>
      <c r="G16" s="132"/>
      <c r="H16" s="132"/>
      <c r="I16" s="133"/>
    </row>
    <row r="17" spans="1:9" ht="14.25" customHeight="1">
      <c r="A17" s="134" t="s">
        <v>20</v>
      </c>
      <c r="B17" s="135"/>
      <c r="C17" s="39"/>
      <c r="D17" s="40"/>
      <c r="E17" s="41"/>
      <c r="F17" s="41"/>
      <c r="G17" s="41"/>
      <c r="H17" s="40"/>
      <c r="I17" s="42"/>
    </row>
    <row r="18" spans="1:9" ht="28.5" customHeight="1">
      <c r="A18" s="136" t="s">
        <v>21</v>
      </c>
      <c r="B18" s="137"/>
      <c r="C18" s="22">
        <v>10</v>
      </c>
      <c r="D18" s="43">
        <v>206050</v>
      </c>
      <c r="E18" s="43">
        <v>186004</v>
      </c>
      <c r="F18" s="43">
        <f>108818+13325+6662+93273</f>
        <v>222078</v>
      </c>
      <c r="G18" s="43">
        <v>186004</v>
      </c>
      <c r="H18" s="44">
        <f>G18-F18</f>
        <v>-36074</v>
      </c>
      <c r="I18" s="57">
        <f>G18/F18*100</f>
        <v>83.7561577463774</v>
      </c>
    </row>
    <row r="19" spans="1:9" ht="14.25" customHeight="1">
      <c r="A19" s="125" t="s">
        <v>22</v>
      </c>
      <c r="B19" s="126"/>
      <c r="C19" s="22">
        <v>11</v>
      </c>
      <c r="D19" s="45"/>
      <c r="E19" s="45"/>
      <c r="F19" s="45"/>
      <c r="G19" s="45"/>
      <c r="H19" s="44"/>
      <c r="I19" s="57"/>
    </row>
    <row r="20" spans="1:9" ht="14.25" customHeight="1">
      <c r="A20" s="125" t="s">
        <v>23</v>
      </c>
      <c r="B20" s="126"/>
      <c r="C20" s="22">
        <v>20</v>
      </c>
      <c r="D20" s="45">
        <v>34342</v>
      </c>
      <c r="E20" s="45">
        <v>31001</v>
      </c>
      <c r="F20" s="45">
        <f>18136+2221+1110+15546</f>
        <v>37013</v>
      </c>
      <c r="G20" s="45">
        <v>31001</v>
      </c>
      <c r="H20" s="44">
        <f>G20-F20</f>
        <v>-6012</v>
      </c>
      <c r="I20" s="57">
        <f>G20/F20*100</f>
        <v>83.75705833085672</v>
      </c>
    </row>
    <row r="21" spans="1:9" ht="14.25" customHeight="1">
      <c r="A21" s="125" t="s">
        <v>24</v>
      </c>
      <c r="B21" s="126"/>
      <c r="C21" s="22">
        <v>30</v>
      </c>
      <c r="D21" s="45"/>
      <c r="E21" s="45"/>
      <c r="F21" s="45"/>
      <c r="G21" s="45"/>
      <c r="H21" s="44"/>
      <c r="I21" s="57"/>
    </row>
    <row r="22" spans="1:9" ht="27" customHeight="1">
      <c r="A22" s="127" t="s">
        <v>25</v>
      </c>
      <c r="B22" s="128"/>
      <c r="C22" s="24">
        <v>40</v>
      </c>
      <c r="D22" s="46">
        <f>D18-D20</f>
        <v>171708</v>
      </c>
      <c r="E22" s="46">
        <f>E18-E20</f>
        <v>155003</v>
      </c>
      <c r="F22" s="46">
        <f>F18-F20</f>
        <v>185065</v>
      </c>
      <c r="G22" s="46">
        <f>G18-G20</f>
        <v>155003</v>
      </c>
      <c r="H22" s="47">
        <f>G22-F22</f>
        <v>-30062</v>
      </c>
      <c r="I22" s="58">
        <f>G22/F22*100</f>
        <v>83.75597762948154</v>
      </c>
    </row>
    <row r="23" spans="1:9" ht="14.25" customHeight="1">
      <c r="A23" s="125" t="s">
        <v>26</v>
      </c>
      <c r="B23" s="126"/>
      <c r="C23" s="22">
        <v>50</v>
      </c>
      <c r="D23" s="45">
        <v>44917</v>
      </c>
      <c r="E23" s="45">
        <v>12998</v>
      </c>
      <c r="F23" s="45">
        <v>5952</v>
      </c>
      <c r="G23" s="45">
        <v>12998</v>
      </c>
      <c r="H23" s="44">
        <f>G23-F23</f>
        <v>7046</v>
      </c>
      <c r="I23" s="58">
        <f>G23/F23*100</f>
        <v>218.38037634408602</v>
      </c>
    </row>
    <row r="24" spans="1:9" ht="14.25" customHeight="1">
      <c r="A24" s="125" t="s">
        <v>27</v>
      </c>
      <c r="B24" s="126"/>
      <c r="C24" s="25"/>
      <c r="D24" s="48"/>
      <c r="E24" s="48"/>
      <c r="F24" s="48"/>
      <c r="G24" s="48"/>
      <c r="H24" s="49"/>
      <c r="I24" s="59"/>
    </row>
    <row r="25" spans="1:9" ht="14.25" customHeight="1">
      <c r="A25" s="125" t="s">
        <v>28</v>
      </c>
      <c r="B25" s="126"/>
      <c r="C25" s="22">
        <v>51</v>
      </c>
      <c r="D25" s="48"/>
      <c r="E25" s="48"/>
      <c r="F25" s="48"/>
      <c r="G25" s="48"/>
      <c r="H25" s="49"/>
      <c r="I25" s="59"/>
    </row>
    <row r="26" spans="1:9" ht="14.25" customHeight="1">
      <c r="A26" s="125" t="s">
        <v>29</v>
      </c>
      <c r="B26" s="126"/>
      <c r="C26" s="22">
        <v>52</v>
      </c>
      <c r="D26" s="48"/>
      <c r="E26" s="48"/>
      <c r="F26" s="48"/>
      <c r="G26" s="48"/>
      <c r="H26" s="49"/>
      <c r="I26" s="59"/>
    </row>
    <row r="27" spans="1:9" ht="25.5" customHeight="1">
      <c r="A27" s="136" t="s">
        <v>30</v>
      </c>
      <c r="B27" s="137"/>
      <c r="C27" s="22">
        <v>53</v>
      </c>
      <c r="D27" s="50"/>
      <c r="E27" s="50"/>
      <c r="F27" s="50"/>
      <c r="G27" s="50"/>
      <c r="H27" s="44"/>
      <c r="I27" s="57"/>
    </row>
    <row r="28" spans="1:9" ht="14.25" customHeight="1">
      <c r="A28" s="125" t="s">
        <v>31</v>
      </c>
      <c r="B28" s="126"/>
      <c r="C28" s="22">
        <v>60</v>
      </c>
      <c r="D28" s="48"/>
      <c r="E28" s="48"/>
      <c r="F28" s="48"/>
      <c r="G28" s="48"/>
      <c r="H28" s="49"/>
      <c r="I28" s="59"/>
    </row>
    <row r="29" spans="1:9" ht="14.25" customHeight="1">
      <c r="A29" s="125" t="s">
        <v>32</v>
      </c>
      <c r="B29" s="126"/>
      <c r="C29" s="22">
        <v>70</v>
      </c>
      <c r="D29" s="48"/>
      <c r="E29" s="48"/>
      <c r="F29" s="48"/>
      <c r="G29" s="48"/>
      <c r="H29" s="49"/>
      <c r="I29" s="59"/>
    </row>
    <row r="30" spans="1:9" ht="14.25" customHeight="1">
      <c r="A30" s="125" t="s">
        <v>33</v>
      </c>
      <c r="B30" s="126"/>
      <c r="C30" s="22">
        <v>80</v>
      </c>
      <c r="D30" s="45">
        <v>2018</v>
      </c>
      <c r="E30" s="45">
        <v>2231</v>
      </c>
      <c r="F30" s="45">
        <f>500+500+500+500</f>
        <v>2000</v>
      </c>
      <c r="G30" s="45">
        <v>2231</v>
      </c>
      <c r="H30" s="49">
        <f>G30-F30</f>
        <v>231</v>
      </c>
      <c r="I30" s="59">
        <f>G30/F30*100</f>
        <v>111.55</v>
      </c>
    </row>
    <row r="31" spans="1:9" ht="14.25" customHeight="1">
      <c r="A31" s="125" t="s">
        <v>27</v>
      </c>
      <c r="B31" s="126"/>
      <c r="C31" s="25"/>
      <c r="D31" s="48"/>
      <c r="E31" s="45"/>
      <c r="F31" s="45"/>
      <c r="G31" s="45"/>
      <c r="H31" s="49"/>
      <c r="I31" s="59"/>
    </row>
    <row r="32" spans="1:9" ht="12.75">
      <c r="A32" s="138" t="s">
        <v>34</v>
      </c>
      <c r="B32" s="137"/>
      <c r="C32" s="22">
        <v>81</v>
      </c>
      <c r="D32" s="50"/>
      <c r="E32" s="43"/>
      <c r="F32" s="43"/>
      <c r="G32" s="43"/>
      <c r="H32" s="44"/>
      <c r="I32" s="59"/>
    </row>
    <row r="33" spans="1:9" ht="14.25" customHeight="1">
      <c r="A33" s="125" t="s">
        <v>35</v>
      </c>
      <c r="B33" s="126"/>
      <c r="C33" s="22">
        <v>82</v>
      </c>
      <c r="D33" s="49">
        <f>D30</f>
        <v>2018</v>
      </c>
      <c r="E33" s="49">
        <f>E30</f>
        <v>2231</v>
      </c>
      <c r="F33" s="45">
        <f>F30</f>
        <v>2000</v>
      </c>
      <c r="G33" s="49">
        <f>G30</f>
        <v>2231</v>
      </c>
      <c r="H33" s="49">
        <f>G33-F33</f>
        <v>231</v>
      </c>
      <c r="I33" s="59">
        <f>G33/F33*100</f>
        <v>111.55</v>
      </c>
    </row>
    <row r="34" spans="1:9" ht="14.25" customHeight="1">
      <c r="A34" s="127" t="s">
        <v>36</v>
      </c>
      <c r="B34" s="128"/>
      <c r="C34" s="24">
        <v>90</v>
      </c>
      <c r="D34" s="51">
        <f>D22+D23+D30</f>
        <v>218643</v>
      </c>
      <c r="E34" s="52">
        <f>E22+E23+E30</f>
        <v>170232</v>
      </c>
      <c r="F34" s="52">
        <f>F22+F23+F30</f>
        <v>193017</v>
      </c>
      <c r="G34" s="52">
        <f>G22+G23+G30</f>
        <v>170232</v>
      </c>
      <c r="H34" s="51">
        <f>G34-F34</f>
        <v>-22785</v>
      </c>
      <c r="I34" s="60">
        <f>G34/F34*100</f>
        <v>88.19534030681235</v>
      </c>
    </row>
    <row r="35" spans="1:9" ht="14.25" customHeight="1">
      <c r="A35" s="127" t="s">
        <v>37</v>
      </c>
      <c r="B35" s="128"/>
      <c r="C35" s="25"/>
      <c r="D35" s="49"/>
      <c r="E35" s="48"/>
      <c r="F35" s="48"/>
      <c r="G35" s="48"/>
      <c r="H35" s="53"/>
      <c r="I35" s="61"/>
    </row>
    <row r="36" spans="1:9" ht="26.25" customHeight="1">
      <c r="A36" s="136" t="s">
        <v>38</v>
      </c>
      <c r="B36" s="137"/>
      <c r="C36" s="26">
        <v>100</v>
      </c>
      <c r="D36" s="43">
        <v>192637</v>
      </c>
      <c r="E36" s="43">
        <v>184763</v>
      </c>
      <c r="F36" s="43">
        <f>88568+9012+3416+75716</f>
        <v>176712</v>
      </c>
      <c r="G36" s="43">
        <v>184763</v>
      </c>
      <c r="H36" s="44">
        <f>G36-F36</f>
        <v>8051</v>
      </c>
      <c r="I36" s="57">
        <f>G36/F36*100</f>
        <v>104.55600072434244</v>
      </c>
    </row>
    <row r="37" spans="1:9" ht="14.25" customHeight="1">
      <c r="A37" s="125" t="s">
        <v>39</v>
      </c>
      <c r="B37" s="126"/>
      <c r="C37" s="26">
        <v>110</v>
      </c>
      <c r="D37" s="45">
        <v>6017</v>
      </c>
      <c r="E37" s="45">
        <v>6454</v>
      </c>
      <c r="F37" s="45">
        <f>1683+1682+1682+1683</f>
        <v>6730</v>
      </c>
      <c r="G37" s="45">
        <v>6454</v>
      </c>
      <c r="H37" s="44">
        <f>G37-F37</f>
        <v>-276</v>
      </c>
      <c r="I37" s="57">
        <f>G37/F37*100</f>
        <v>95.89895988112927</v>
      </c>
    </row>
    <row r="38" spans="1:9" ht="14.25" customHeight="1">
      <c r="A38" s="125" t="s">
        <v>40</v>
      </c>
      <c r="B38" s="126"/>
      <c r="C38" s="26">
        <v>120</v>
      </c>
      <c r="D38" s="45"/>
      <c r="E38" s="45"/>
      <c r="F38" s="45"/>
      <c r="G38" s="45"/>
      <c r="H38" s="44"/>
      <c r="I38" s="57"/>
    </row>
    <row r="39" spans="1:9" ht="14.25" customHeight="1">
      <c r="A39" s="125" t="s">
        <v>41</v>
      </c>
      <c r="B39" s="126"/>
      <c r="C39" s="26">
        <v>130</v>
      </c>
      <c r="D39" s="45">
        <v>9803</v>
      </c>
      <c r="E39" s="45">
        <v>3636</v>
      </c>
      <c r="F39" s="45">
        <f>424+407+452+317</f>
        <v>1600</v>
      </c>
      <c r="G39" s="45">
        <v>3636</v>
      </c>
      <c r="H39" s="44">
        <f>G39-F39</f>
        <v>2036</v>
      </c>
      <c r="I39" s="57">
        <f>G39/F39*100</f>
        <v>227.25</v>
      </c>
    </row>
    <row r="40" spans="1:9" ht="14.25" customHeight="1">
      <c r="A40" s="125" t="s">
        <v>42</v>
      </c>
      <c r="B40" s="126"/>
      <c r="C40" s="26">
        <v>140</v>
      </c>
      <c r="D40" s="45"/>
      <c r="E40" s="45"/>
      <c r="F40" s="45"/>
      <c r="G40" s="45"/>
      <c r="H40" s="44"/>
      <c r="I40" s="57"/>
    </row>
    <row r="41" spans="1:9" ht="14.25" customHeight="1">
      <c r="A41" s="125" t="s">
        <v>43</v>
      </c>
      <c r="B41" s="126"/>
      <c r="C41" s="26">
        <v>150</v>
      </c>
      <c r="D41" s="45"/>
      <c r="E41" s="45"/>
      <c r="F41" s="45"/>
      <c r="G41" s="45"/>
      <c r="H41" s="44"/>
      <c r="I41" s="57"/>
    </row>
    <row r="42" spans="1:9" ht="14.25" customHeight="1">
      <c r="A42" s="125" t="s">
        <v>44</v>
      </c>
      <c r="B42" s="126"/>
      <c r="C42" s="26">
        <v>160</v>
      </c>
      <c r="D42" s="45">
        <v>3</v>
      </c>
      <c r="E42" s="45">
        <v>173</v>
      </c>
      <c r="F42" s="45"/>
      <c r="G42" s="45">
        <v>173</v>
      </c>
      <c r="H42" s="44">
        <f>G42-F42</f>
        <v>173</v>
      </c>
      <c r="I42" s="57"/>
    </row>
    <row r="43" spans="1:9" ht="14.25" customHeight="1">
      <c r="A43" s="127" t="s">
        <v>45</v>
      </c>
      <c r="B43" s="128"/>
      <c r="C43" s="27">
        <v>170</v>
      </c>
      <c r="D43" s="52">
        <f>SUM(D36:D42)</f>
        <v>208460</v>
      </c>
      <c r="E43" s="52">
        <f>SUM(E36:E42)</f>
        <v>195026</v>
      </c>
      <c r="F43" s="52">
        <f>SUM(F36:F42)</f>
        <v>185042</v>
      </c>
      <c r="G43" s="52">
        <f>SUM(G36:G42)</f>
        <v>195026</v>
      </c>
      <c r="H43" s="47">
        <f>G43-F43</f>
        <v>9984</v>
      </c>
      <c r="I43" s="58">
        <f>G43/F43*100</f>
        <v>105.39553182520724</v>
      </c>
    </row>
    <row r="44" spans="1:9" ht="14.25" customHeight="1">
      <c r="A44" s="127" t="s">
        <v>46</v>
      </c>
      <c r="B44" s="128"/>
      <c r="C44" s="25"/>
      <c r="D44" s="48"/>
      <c r="E44" s="45"/>
      <c r="F44" s="48"/>
      <c r="G44" s="48"/>
      <c r="H44" s="55"/>
      <c r="I44" s="62"/>
    </row>
    <row r="45" spans="1:9" ht="14.25" customHeight="1">
      <c r="A45" s="125" t="s">
        <v>47</v>
      </c>
      <c r="B45" s="126"/>
      <c r="C45" s="26">
        <v>180</v>
      </c>
      <c r="D45" s="95">
        <v>20929</v>
      </c>
      <c r="E45" s="95">
        <v>29760</v>
      </c>
      <c r="F45" s="95">
        <v>8353</v>
      </c>
      <c r="G45" s="95">
        <v>29760</v>
      </c>
      <c r="H45" s="96">
        <f>G45-F45</f>
        <v>21407</v>
      </c>
      <c r="I45" s="57">
        <f>G45/F45*100</f>
        <v>356.27918113252724</v>
      </c>
    </row>
    <row r="46" spans="1:9" ht="14.25" customHeight="1">
      <c r="A46" s="125" t="s">
        <v>48</v>
      </c>
      <c r="B46" s="126"/>
      <c r="C46" s="26">
        <v>181</v>
      </c>
      <c r="D46" s="95"/>
      <c r="E46" s="97"/>
      <c r="F46" s="95">
        <f>F22-F36</f>
        <v>8353</v>
      </c>
      <c r="G46" s="97"/>
      <c r="H46" s="96">
        <f aca="true" t="shared" si="0" ref="H46:H57">G46-F46</f>
        <v>-8353</v>
      </c>
      <c r="I46" s="57"/>
    </row>
    <row r="47" spans="1:9" ht="14.25" customHeight="1">
      <c r="A47" s="125" t="s">
        <v>49</v>
      </c>
      <c r="B47" s="126"/>
      <c r="C47" s="26">
        <v>182</v>
      </c>
      <c r="D47" s="97">
        <f>-(D22-D36)</f>
        <v>20929</v>
      </c>
      <c r="E47" s="97">
        <f>-(E22-E36)</f>
        <v>29760</v>
      </c>
      <c r="F47" s="97"/>
      <c r="G47" s="97">
        <f>-(G22-G36)</f>
        <v>29760</v>
      </c>
      <c r="H47" s="96">
        <f t="shared" si="0"/>
        <v>29760</v>
      </c>
      <c r="I47" s="57"/>
    </row>
    <row r="48" spans="1:9" ht="12.75">
      <c r="A48" s="138" t="s">
        <v>50</v>
      </c>
      <c r="B48" s="137"/>
      <c r="C48" s="26">
        <v>190</v>
      </c>
      <c r="D48" s="98">
        <v>8168</v>
      </c>
      <c r="E48" s="98">
        <v>26852</v>
      </c>
      <c r="F48" s="98">
        <v>5975</v>
      </c>
      <c r="G48" s="98">
        <v>26852</v>
      </c>
      <c r="H48" s="96">
        <f t="shared" si="0"/>
        <v>20877</v>
      </c>
      <c r="I48" s="57">
        <f>G48/F48*100</f>
        <v>449.4058577405858</v>
      </c>
    </row>
    <row r="49" spans="1:9" ht="12.75">
      <c r="A49" s="125" t="s">
        <v>48</v>
      </c>
      <c r="B49" s="126"/>
      <c r="C49" s="26">
        <v>191</v>
      </c>
      <c r="D49" s="97">
        <f>(D22+D23-D36-D37-D39)</f>
        <v>8168</v>
      </c>
      <c r="E49" s="97"/>
      <c r="F49" s="97">
        <f>(F22+F23-F36-F37-F39)</f>
        <v>5975</v>
      </c>
      <c r="G49" s="97"/>
      <c r="H49" s="96">
        <f t="shared" si="0"/>
        <v>-5975</v>
      </c>
      <c r="I49" s="57"/>
    </row>
    <row r="50" spans="1:9" ht="14.25" customHeight="1">
      <c r="A50" s="125" t="s">
        <v>49</v>
      </c>
      <c r="B50" s="126"/>
      <c r="C50" s="26">
        <v>192</v>
      </c>
      <c r="D50" s="97"/>
      <c r="E50" s="97">
        <f>-(E22+E23-E36-E37-E39)</f>
        <v>26852</v>
      </c>
      <c r="F50" s="97"/>
      <c r="G50" s="97">
        <f>-(G22+G23-G36-G37-G39)</f>
        <v>26852</v>
      </c>
      <c r="H50" s="96">
        <f t="shared" si="0"/>
        <v>26852</v>
      </c>
      <c r="I50" s="57"/>
    </row>
    <row r="51" spans="1:9" ht="24.75" customHeight="1">
      <c r="A51" s="138" t="s">
        <v>109</v>
      </c>
      <c r="B51" s="137"/>
      <c r="C51" s="26">
        <v>200</v>
      </c>
      <c r="D51" s="98">
        <v>10183</v>
      </c>
      <c r="E51" s="98">
        <v>24794</v>
      </c>
      <c r="F51" s="98">
        <v>7975</v>
      </c>
      <c r="G51" s="98">
        <v>24794</v>
      </c>
      <c r="H51" s="96">
        <f t="shared" si="0"/>
        <v>16819</v>
      </c>
      <c r="I51" s="57">
        <f>G51/F51*100</f>
        <v>310.89655172413796</v>
      </c>
    </row>
    <row r="52" spans="1:9" ht="14.25" customHeight="1">
      <c r="A52" s="125" t="s">
        <v>48</v>
      </c>
      <c r="B52" s="126"/>
      <c r="C52" s="26">
        <v>201</v>
      </c>
      <c r="D52" s="97">
        <f>(D34-D43)</f>
        <v>10183</v>
      </c>
      <c r="E52" s="97"/>
      <c r="F52" s="95">
        <f>F34-F43</f>
        <v>7975</v>
      </c>
      <c r="G52" s="97"/>
      <c r="H52" s="96">
        <f t="shared" si="0"/>
        <v>-7975</v>
      </c>
      <c r="I52" s="57"/>
    </row>
    <row r="53" spans="1:9" ht="14.25" customHeight="1">
      <c r="A53" s="125" t="s">
        <v>49</v>
      </c>
      <c r="B53" s="126"/>
      <c r="C53" s="26">
        <v>202</v>
      </c>
      <c r="D53" s="97"/>
      <c r="E53" s="97">
        <f>-(E34-E43)</f>
        <v>24794</v>
      </c>
      <c r="F53" s="97"/>
      <c r="G53" s="97">
        <f>-(G34-G43)</f>
        <v>24794</v>
      </c>
      <c r="H53" s="96">
        <f t="shared" si="0"/>
        <v>24794</v>
      </c>
      <c r="I53" s="57"/>
    </row>
    <row r="54" spans="1:9" ht="12.75">
      <c r="A54" s="138" t="s">
        <v>51</v>
      </c>
      <c r="B54" s="137"/>
      <c r="C54" s="26">
        <v>210</v>
      </c>
      <c r="D54" s="98"/>
      <c r="E54" s="98"/>
      <c r="F54" s="98"/>
      <c r="G54" s="98"/>
      <c r="H54" s="96"/>
      <c r="I54" s="57"/>
    </row>
    <row r="55" spans="1:9" ht="14.25" customHeight="1">
      <c r="A55" s="125" t="s">
        <v>52</v>
      </c>
      <c r="B55" s="126"/>
      <c r="C55" s="26">
        <v>220</v>
      </c>
      <c r="D55" s="95">
        <v>10183</v>
      </c>
      <c r="E55" s="95">
        <v>24794</v>
      </c>
      <c r="F55" s="95">
        <v>7975</v>
      </c>
      <c r="G55" s="95">
        <v>24794</v>
      </c>
      <c r="H55" s="96">
        <f t="shared" si="0"/>
        <v>16819</v>
      </c>
      <c r="I55" s="57">
        <f>G55/F55*100</f>
        <v>310.89655172413796</v>
      </c>
    </row>
    <row r="56" spans="1:9" ht="14.25" customHeight="1">
      <c r="A56" s="125" t="s">
        <v>48</v>
      </c>
      <c r="B56" s="126"/>
      <c r="C56" s="26">
        <v>221</v>
      </c>
      <c r="D56" s="95">
        <f>D52</f>
        <v>10183</v>
      </c>
      <c r="E56" s="95"/>
      <c r="F56" s="95">
        <f>F34-F43</f>
        <v>7975</v>
      </c>
      <c r="G56" s="95"/>
      <c r="H56" s="96">
        <f t="shared" si="0"/>
        <v>-7975</v>
      </c>
      <c r="I56" s="57"/>
    </row>
    <row r="57" spans="1:9" ht="14.25" customHeight="1">
      <c r="A57" s="125" t="s">
        <v>49</v>
      </c>
      <c r="B57" s="126"/>
      <c r="C57" s="28">
        <v>222</v>
      </c>
      <c r="D57" s="95"/>
      <c r="E57" s="95">
        <f>E53</f>
        <v>24794</v>
      </c>
      <c r="F57" s="95"/>
      <c r="G57" s="95">
        <f>G53</f>
        <v>24794</v>
      </c>
      <c r="H57" s="96">
        <f t="shared" si="0"/>
        <v>24794</v>
      </c>
      <c r="I57" s="57"/>
    </row>
    <row r="58" spans="1:9" ht="13.5" thickBot="1">
      <c r="A58" s="139" t="s">
        <v>53</v>
      </c>
      <c r="B58" s="140"/>
      <c r="C58" s="29">
        <v>230</v>
      </c>
      <c r="D58" s="99"/>
      <c r="E58" s="99"/>
      <c r="F58" s="56"/>
      <c r="G58" s="56"/>
      <c r="H58" s="100"/>
      <c r="I58" s="101"/>
    </row>
    <row r="59" spans="1:9" ht="14.25" customHeight="1" thickBot="1">
      <c r="A59" s="131" t="s">
        <v>54</v>
      </c>
      <c r="B59" s="132"/>
      <c r="C59" s="132"/>
      <c r="D59" s="132"/>
      <c r="E59" s="132"/>
      <c r="F59" s="132"/>
      <c r="G59" s="132"/>
      <c r="H59" s="132"/>
      <c r="I59" s="133"/>
    </row>
    <row r="60" spans="1:9" ht="14.25" customHeight="1">
      <c r="A60" s="141" t="s">
        <v>55</v>
      </c>
      <c r="B60" s="142"/>
      <c r="C60" s="63">
        <v>240</v>
      </c>
      <c r="D60" s="67">
        <v>159519</v>
      </c>
      <c r="E60" s="67">
        <v>149458</v>
      </c>
      <c r="F60" s="67">
        <v>138376</v>
      </c>
      <c r="G60" s="67">
        <v>149458</v>
      </c>
      <c r="H60" s="68">
        <f aca="true" t="shared" si="1" ref="H60:H65">G60-F60</f>
        <v>11082</v>
      </c>
      <c r="I60" s="70">
        <f aca="true" t="shared" si="2" ref="I60:I65">G60/F60*100</f>
        <v>108.00861421055674</v>
      </c>
    </row>
    <row r="61" spans="1:9" ht="14.25" customHeight="1">
      <c r="A61" s="125" t="s">
        <v>56</v>
      </c>
      <c r="B61" s="126"/>
      <c r="C61" s="26">
        <v>250</v>
      </c>
      <c r="D61" s="45">
        <v>27911</v>
      </c>
      <c r="E61" s="45">
        <v>29506</v>
      </c>
      <c r="F61" s="45">
        <v>32030</v>
      </c>
      <c r="G61" s="45">
        <v>29506</v>
      </c>
      <c r="H61" s="49">
        <f t="shared" si="1"/>
        <v>-2524</v>
      </c>
      <c r="I61" s="59">
        <f t="shared" si="2"/>
        <v>92.11988760536997</v>
      </c>
    </row>
    <row r="62" spans="1:9" ht="14.25" customHeight="1">
      <c r="A62" s="125" t="s">
        <v>57</v>
      </c>
      <c r="B62" s="126"/>
      <c r="C62" s="26">
        <v>260</v>
      </c>
      <c r="D62" s="45">
        <v>5663</v>
      </c>
      <c r="E62" s="45">
        <v>5966</v>
      </c>
      <c r="F62" s="45">
        <v>7047</v>
      </c>
      <c r="G62" s="45">
        <v>5966</v>
      </c>
      <c r="H62" s="49">
        <f>G62-F62</f>
        <v>-1081</v>
      </c>
      <c r="I62" s="59">
        <f t="shared" si="2"/>
        <v>84.66013906626934</v>
      </c>
    </row>
    <row r="63" spans="1:9" ht="14.25" customHeight="1">
      <c r="A63" s="125" t="s">
        <v>58</v>
      </c>
      <c r="B63" s="126"/>
      <c r="C63" s="26">
        <v>270</v>
      </c>
      <c r="D63" s="45">
        <v>4077</v>
      </c>
      <c r="E63" s="45">
        <v>4449</v>
      </c>
      <c r="F63" s="45">
        <v>4500</v>
      </c>
      <c r="G63" s="45">
        <v>4449</v>
      </c>
      <c r="H63" s="49">
        <f t="shared" si="1"/>
        <v>-51</v>
      </c>
      <c r="I63" s="59">
        <f t="shared" si="2"/>
        <v>98.86666666666667</v>
      </c>
    </row>
    <row r="64" spans="1:9" ht="12.75" customHeight="1">
      <c r="A64" s="125" t="s">
        <v>41</v>
      </c>
      <c r="B64" s="126"/>
      <c r="C64" s="26">
        <v>280</v>
      </c>
      <c r="D64" s="45">
        <v>11287</v>
      </c>
      <c r="E64" s="45">
        <v>5474</v>
      </c>
      <c r="F64" s="45">
        <v>3089</v>
      </c>
      <c r="G64" s="45">
        <v>5474</v>
      </c>
      <c r="H64" s="49">
        <f t="shared" si="1"/>
        <v>2385</v>
      </c>
      <c r="I64" s="59">
        <f t="shared" si="2"/>
        <v>177.2094528973778</v>
      </c>
    </row>
    <row r="65" spans="1:9" s="66" customFormat="1" ht="14.25" customHeight="1" thickBot="1">
      <c r="A65" s="144" t="s">
        <v>104</v>
      </c>
      <c r="B65" s="145"/>
      <c r="C65" s="65">
        <v>290</v>
      </c>
      <c r="D65" s="69">
        <f>SUM(D60:D64)</f>
        <v>208457</v>
      </c>
      <c r="E65" s="69">
        <f>SUM(E60:E64)</f>
        <v>194853</v>
      </c>
      <c r="F65" s="69">
        <f>SUM(F60:F64)</f>
        <v>185042</v>
      </c>
      <c r="G65" s="69">
        <f>SUM(G60:G64)</f>
        <v>194853</v>
      </c>
      <c r="H65" s="51">
        <f t="shared" si="1"/>
        <v>9811</v>
      </c>
      <c r="I65" s="60">
        <f t="shared" si="2"/>
        <v>105.30203953697</v>
      </c>
    </row>
    <row r="66" spans="1:9" ht="14.25" customHeight="1" thickBot="1">
      <c r="A66" s="131" t="s">
        <v>59</v>
      </c>
      <c r="B66" s="132"/>
      <c r="C66" s="132"/>
      <c r="D66" s="132"/>
      <c r="E66" s="132"/>
      <c r="F66" s="132"/>
      <c r="G66" s="132"/>
      <c r="H66" s="132"/>
      <c r="I66" s="133"/>
    </row>
    <row r="67" spans="1:9" ht="27.75" customHeight="1">
      <c r="A67" s="146" t="s">
        <v>60</v>
      </c>
      <c r="B67" s="147"/>
      <c r="C67" s="64">
        <v>300</v>
      </c>
      <c r="D67" s="71">
        <f>D68+D69+D71</f>
        <v>10391</v>
      </c>
      <c r="E67" s="71">
        <f>E68+E69+E71</f>
        <v>8122</v>
      </c>
      <c r="F67" s="71">
        <f>F68+F69+F71</f>
        <v>13053</v>
      </c>
      <c r="G67" s="71">
        <f>G68+G69+G71</f>
        <v>8122</v>
      </c>
      <c r="H67" s="72">
        <f>G67-F67</f>
        <v>-4931</v>
      </c>
      <c r="I67" s="76">
        <f>G67/F67*100</f>
        <v>62.22324369876656</v>
      </c>
    </row>
    <row r="68" spans="1:9" ht="14.25" customHeight="1">
      <c r="A68" s="125" t="s">
        <v>61</v>
      </c>
      <c r="B68" s="126"/>
      <c r="C68" s="26">
        <v>301</v>
      </c>
      <c r="D68" s="45"/>
      <c r="E68" s="45"/>
      <c r="F68" s="45">
        <v>1436</v>
      </c>
      <c r="G68" s="45"/>
      <c r="H68" s="44">
        <f>G68-F68</f>
        <v>-1436</v>
      </c>
      <c r="I68" s="58"/>
    </row>
    <row r="69" spans="1:9" ht="28.5" customHeight="1">
      <c r="A69" s="136" t="s">
        <v>62</v>
      </c>
      <c r="B69" s="137"/>
      <c r="C69" s="26">
        <v>302</v>
      </c>
      <c r="D69" s="43">
        <v>9602</v>
      </c>
      <c r="E69" s="43">
        <v>4289</v>
      </c>
      <c r="F69" s="43">
        <v>10500</v>
      </c>
      <c r="G69" s="43">
        <v>4289</v>
      </c>
      <c r="H69" s="44">
        <f>G69-F69</f>
        <v>-6211</v>
      </c>
      <c r="I69" s="57">
        <f>G69/F69*100</f>
        <v>40.84761904761905</v>
      </c>
    </row>
    <row r="70" spans="1:9" ht="28.5" customHeight="1">
      <c r="A70" s="136" t="s">
        <v>63</v>
      </c>
      <c r="B70" s="137"/>
      <c r="C70" s="26">
        <v>303</v>
      </c>
      <c r="D70" s="50"/>
      <c r="E70" s="50"/>
      <c r="F70" s="50"/>
      <c r="G70" s="50"/>
      <c r="H70" s="55"/>
      <c r="I70" s="77"/>
    </row>
    <row r="71" spans="1:9" ht="12.75">
      <c r="A71" s="138" t="s">
        <v>64</v>
      </c>
      <c r="B71" s="137"/>
      <c r="C71" s="26">
        <v>304</v>
      </c>
      <c r="D71" s="43">
        <f>D72+D73+D74</f>
        <v>789</v>
      </c>
      <c r="E71" s="43">
        <f>E72+E73+E74</f>
        <v>3833</v>
      </c>
      <c r="F71" s="43">
        <f>F72+F73+F74</f>
        <v>1117</v>
      </c>
      <c r="G71" s="43">
        <f>G72+G73+G74</f>
        <v>3833</v>
      </c>
      <c r="H71" s="44">
        <f>G71-F71</f>
        <v>2716</v>
      </c>
      <c r="I71" s="57">
        <f aca="true" t="shared" si="3" ref="I71:I84">G71/F71*100</f>
        <v>343.1512981199642</v>
      </c>
    </row>
    <row r="72" spans="1:9" ht="29.25" customHeight="1">
      <c r="A72" s="125" t="s">
        <v>65</v>
      </c>
      <c r="B72" s="126"/>
      <c r="C72" s="23" t="s">
        <v>66</v>
      </c>
      <c r="D72" s="43">
        <v>270</v>
      </c>
      <c r="E72" s="43">
        <v>2546</v>
      </c>
      <c r="F72" s="43">
        <v>506</v>
      </c>
      <c r="G72" s="43">
        <v>2546</v>
      </c>
      <c r="H72" s="44">
        <f>G72-F72</f>
        <v>2040</v>
      </c>
      <c r="I72" s="57">
        <f t="shared" si="3"/>
        <v>503.1620553359684</v>
      </c>
    </row>
    <row r="73" spans="1:9" ht="14.25" customHeight="1">
      <c r="A73" s="138" t="s">
        <v>67</v>
      </c>
      <c r="B73" s="126"/>
      <c r="C73" s="23" t="s">
        <v>68</v>
      </c>
      <c r="D73" s="45">
        <v>470</v>
      </c>
      <c r="E73" s="45">
        <v>829</v>
      </c>
      <c r="F73" s="45">
        <v>520</v>
      </c>
      <c r="G73" s="45">
        <v>829</v>
      </c>
      <c r="H73" s="73">
        <f>G73-F73</f>
        <v>309</v>
      </c>
      <c r="I73" s="57">
        <f t="shared" si="3"/>
        <v>159.42307692307693</v>
      </c>
    </row>
    <row r="74" spans="1:9" ht="14.25" customHeight="1">
      <c r="A74" s="138" t="s">
        <v>69</v>
      </c>
      <c r="B74" s="143"/>
      <c r="C74" s="23" t="s">
        <v>70</v>
      </c>
      <c r="D74" s="45">
        <v>49</v>
      </c>
      <c r="E74" s="45">
        <v>458</v>
      </c>
      <c r="F74" s="45">
        <v>91</v>
      </c>
      <c r="G74" s="45">
        <v>458</v>
      </c>
      <c r="H74" s="73">
        <f>G74-F74</f>
        <v>367</v>
      </c>
      <c r="I74" s="57">
        <f t="shared" si="3"/>
        <v>503.2967032967033</v>
      </c>
    </row>
    <row r="75" spans="1:9" ht="27.75" customHeight="1">
      <c r="A75" s="127" t="s">
        <v>71</v>
      </c>
      <c r="B75" s="128"/>
      <c r="C75" s="27">
        <v>310</v>
      </c>
      <c r="D75" s="46">
        <f>D78</f>
        <v>1019</v>
      </c>
      <c r="E75" s="46"/>
      <c r="F75" s="46"/>
      <c r="G75" s="46"/>
      <c r="H75" s="47"/>
      <c r="I75" s="77"/>
    </row>
    <row r="76" spans="1:9" ht="27" customHeight="1">
      <c r="A76" s="138" t="s">
        <v>72</v>
      </c>
      <c r="B76" s="137"/>
      <c r="C76" s="26">
        <v>311</v>
      </c>
      <c r="D76" s="43"/>
      <c r="E76" s="43"/>
      <c r="F76" s="43"/>
      <c r="G76" s="43"/>
      <c r="H76" s="44"/>
      <c r="I76" s="77"/>
    </row>
    <row r="77" spans="1:9" ht="14.25" customHeight="1">
      <c r="A77" s="125" t="s">
        <v>73</v>
      </c>
      <c r="B77" s="126"/>
      <c r="C77" s="26">
        <v>312</v>
      </c>
      <c r="D77" s="45"/>
      <c r="E77" s="45"/>
      <c r="F77" s="45"/>
      <c r="G77" s="45"/>
      <c r="H77" s="44"/>
      <c r="I77" s="77"/>
    </row>
    <row r="78" spans="1:9" ht="14.25" customHeight="1">
      <c r="A78" s="125" t="s">
        <v>74</v>
      </c>
      <c r="B78" s="126"/>
      <c r="C78" s="26">
        <v>313</v>
      </c>
      <c r="D78" s="45">
        <v>1019</v>
      </c>
      <c r="E78" s="45"/>
      <c r="F78" s="45"/>
      <c r="G78" s="45"/>
      <c r="H78" s="44"/>
      <c r="I78" s="77"/>
    </row>
    <row r="79" spans="1:9" ht="24.75" customHeight="1">
      <c r="A79" s="127" t="s">
        <v>75</v>
      </c>
      <c r="B79" s="128"/>
      <c r="C79" s="27">
        <v>320</v>
      </c>
      <c r="D79" s="46">
        <f>D80+D81</f>
        <v>7278</v>
      </c>
      <c r="E79" s="46">
        <f>E80+E81</f>
        <v>6479</v>
      </c>
      <c r="F79" s="46">
        <f>F80+F81</f>
        <v>7527</v>
      </c>
      <c r="G79" s="46">
        <f>G80+G81</f>
        <v>6479</v>
      </c>
      <c r="H79" s="47">
        <f aca="true" t="shared" si="4" ref="H79:H84">G79-F79</f>
        <v>-1048</v>
      </c>
      <c r="I79" s="58">
        <f>G79/F79*100</f>
        <v>86.07679022186794</v>
      </c>
    </row>
    <row r="80" spans="1:9" ht="42" customHeight="1">
      <c r="A80" s="138" t="s">
        <v>76</v>
      </c>
      <c r="B80" s="137"/>
      <c r="C80" s="26">
        <v>321</v>
      </c>
      <c r="D80" s="43">
        <v>6804</v>
      </c>
      <c r="E80" s="43">
        <v>6006</v>
      </c>
      <c r="F80" s="74">
        <v>7047</v>
      </c>
      <c r="G80" s="43">
        <v>6006</v>
      </c>
      <c r="H80" s="44">
        <f t="shared" si="4"/>
        <v>-1041</v>
      </c>
      <c r="I80" s="57">
        <f>G80/F80*100</f>
        <v>85.22775649212431</v>
      </c>
    </row>
    <row r="81" spans="1:9" ht="14.25" customHeight="1">
      <c r="A81" s="138" t="s">
        <v>77</v>
      </c>
      <c r="B81" s="126"/>
      <c r="C81" s="26">
        <v>322</v>
      </c>
      <c r="D81" s="43">
        <v>474</v>
      </c>
      <c r="E81" s="43">
        <v>473</v>
      </c>
      <c r="F81" s="43">
        <v>480</v>
      </c>
      <c r="G81" s="43">
        <v>473</v>
      </c>
      <c r="H81" s="44">
        <f t="shared" si="4"/>
        <v>-7</v>
      </c>
      <c r="I81" s="57">
        <f>G81/F81*100</f>
        <v>98.54166666666667</v>
      </c>
    </row>
    <row r="82" spans="1:9" s="66" customFormat="1" ht="14.25" customHeight="1">
      <c r="A82" s="127" t="s">
        <v>105</v>
      </c>
      <c r="B82" s="128"/>
      <c r="C82" s="78">
        <v>330</v>
      </c>
      <c r="D82" s="52">
        <f>D83+D84</f>
        <v>6124</v>
      </c>
      <c r="E82" s="52">
        <f>E83+E84</f>
        <v>5662</v>
      </c>
      <c r="F82" s="52">
        <f>F83+F84</f>
        <v>5885</v>
      </c>
      <c r="G82" s="52">
        <f>G83+G84</f>
        <v>5662</v>
      </c>
      <c r="H82" s="47">
        <f t="shared" si="4"/>
        <v>-223</v>
      </c>
      <c r="I82" s="60">
        <f t="shared" si="3"/>
        <v>96.2107051826678</v>
      </c>
    </row>
    <row r="83" spans="1:9" ht="14.25" customHeight="1">
      <c r="A83" s="125" t="s">
        <v>78</v>
      </c>
      <c r="B83" s="126"/>
      <c r="C83" s="26">
        <v>331</v>
      </c>
      <c r="D83" s="45">
        <v>5940</v>
      </c>
      <c r="E83" s="45">
        <v>5654</v>
      </c>
      <c r="F83" s="45">
        <v>5765</v>
      </c>
      <c r="G83" s="45">
        <v>5654</v>
      </c>
      <c r="H83" s="44">
        <f t="shared" si="4"/>
        <v>-111</v>
      </c>
      <c r="I83" s="57">
        <f t="shared" si="3"/>
        <v>98.0745880312229</v>
      </c>
    </row>
    <row r="84" spans="1:9" ht="14.25" customHeight="1" thickBot="1">
      <c r="A84" s="139" t="s">
        <v>79</v>
      </c>
      <c r="B84" s="148"/>
      <c r="C84" s="29">
        <v>332</v>
      </c>
      <c r="D84" s="75">
        <v>184</v>
      </c>
      <c r="E84" s="75">
        <v>8</v>
      </c>
      <c r="F84" s="75">
        <v>120</v>
      </c>
      <c r="G84" s="75">
        <v>8</v>
      </c>
      <c r="H84" s="44">
        <f t="shared" si="4"/>
        <v>-112</v>
      </c>
      <c r="I84" s="57">
        <f t="shared" si="3"/>
        <v>6.666666666666667</v>
      </c>
    </row>
    <row r="85" spans="1:9" ht="14.25" customHeight="1" thickBot="1">
      <c r="A85" s="131" t="s">
        <v>80</v>
      </c>
      <c r="B85" s="132"/>
      <c r="C85" s="132"/>
      <c r="D85" s="132"/>
      <c r="E85" s="132"/>
      <c r="F85" s="132"/>
      <c r="G85" s="132"/>
      <c r="H85" s="132"/>
      <c r="I85" s="133"/>
    </row>
    <row r="86" spans="1:9" ht="14.25" customHeight="1">
      <c r="A86" s="141" t="s">
        <v>81</v>
      </c>
      <c r="B86" s="142"/>
      <c r="C86" s="63">
        <v>340</v>
      </c>
      <c r="D86" s="79"/>
      <c r="E86" s="79"/>
      <c r="F86" s="79"/>
      <c r="G86" s="79"/>
      <c r="H86" s="80"/>
      <c r="I86" s="81"/>
    </row>
    <row r="87" spans="1:9" ht="14.25" customHeight="1">
      <c r="A87" s="125" t="s">
        <v>82</v>
      </c>
      <c r="B87" s="126"/>
      <c r="C87" s="26">
        <v>341</v>
      </c>
      <c r="D87" s="48"/>
      <c r="E87" s="48"/>
      <c r="F87" s="48"/>
      <c r="G87" s="48"/>
      <c r="H87" s="55"/>
      <c r="I87" s="54"/>
    </row>
    <row r="88" spans="1:9" ht="28.5" customHeight="1">
      <c r="A88" s="138" t="s">
        <v>83</v>
      </c>
      <c r="B88" s="137"/>
      <c r="C88" s="26">
        <v>350</v>
      </c>
      <c r="D88" s="43">
        <v>1611</v>
      </c>
      <c r="E88" s="43">
        <v>4886</v>
      </c>
      <c r="F88" s="43">
        <v>4547</v>
      </c>
      <c r="G88" s="43">
        <v>4886</v>
      </c>
      <c r="H88" s="82">
        <f>G88-F88</f>
        <v>339</v>
      </c>
      <c r="I88" s="83">
        <f>G88/F88*100</f>
        <v>107.45546514185178</v>
      </c>
    </row>
    <row r="89" spans="1:9" ht="14.25" customHeight="1">
      <c r="A89" s="125" t="s">
        <v>82</v>
      </c>
      <c r="B89" s="126"/>
      <c r="C89" s="26">
        <v>351</v>
      </c>
      <c r="D89" s="45">
        <v>1100</v>
      </c>
      <c r="E89" s="45">
        <v>4729</v>
      </c>
      <c r="F89" s="45">
        <v>4347</v>
      </c>
      <c r="G89" s="45">
        <v>4729</v>
      </c>
      <c r="H89" s="82">
        <f>G89-F89</f>
        <v>382</v>
      </c>
      <c r="I89" s="83">
        <f>G89/F89*100</f>
        <v>108.78766965723487</v>
      </c>
    </row>
    <row r="90" spans="1:9" ht="12.75">
      <c r="A90" s="138" t="s">
        <v>84</v>
      </c>
      <c r="B90" s="137"/>
      <c r="C90" s="26">
        <v>360</v>
      </c>
      <c r="D90" s="43"/>
      <c r="E90" s="43"/>
      <c r="F90" s="43"/>
      <c r="G90" s="43"/>
      <c r="H90" s="82"/>
      <c r="I90" s="83"/>
    </row>
    <row r="91" spans="1:9" ht="14.25" customHeight="1">
      <c r="A91" s="125" t="s">
        <v>82</v>
      </c>
      <c r="B91" s="126"/>
      <c r="C91" s="26">
        <v>361</v>
      </c>
      <c r="D91" s="45"/>
      <c r="E91" s="45"/>
      <c r="F91" s="45"/>
      <c r="G91" s="45"/>
      <c r="H91" s="82"/>
      <c r="I91" s="83"/>
    </row>
    <row r="92" spans="1:9" ht="28.5" customHeight="1">
      <c r="A92" s="136" t="s">
        <v>85</v>
      </c>
      <c r="B92" s="137"/>
      <c r="C92" s="26">
        <v>370</v>
      </c>
      <c r="D92" s="43"/>
      <c r="E92" s="43"/>
      <c r="F92" s="43"/>
      <c r="G92" s="43"/>
      <c r="H92" s="55"/>
      <c r="I92" s="77"/>
    </row>
    <row r="93" spans="1:9" ht="14.25" customHeight="1">
      <c r="A93" s="125" t="s">
        <v>82</v>
      </c>
      <c r="B93" s="126"/>
      <c r="C93" s="26">
        <v>371</v>
      </c>
      <c r="D93" s="45"/>
      <c r="E93" s="45"/>
      <c r="F93" s="45"/>
      <c r="G93" s="45"/>
      <c r="H93" s="55"/>
      <c r="I93" s="77"/>
    </row>
    <row r="94" spans="1:9" ht="40.5" customHeight="1">
      <c r="A94" s="138" t="s">
        <v>86</v>
      </c>
      <c r="B94" s="137"/>
      <c r="C94" s="26">
        <v>380</v>
      </c>
      <c r="D94" s="43">
        <v>5706</v>
      </c>
      <c r="E94" s="43">
        <v>3351</v>
      </c>
      <c r="F94" s="43">
        <v>3000</v>
      </c>
      <c r="G94" s="43">
        <v>3351</v>
      </c>
      <c r="H94" s="82">
        <f>G94-F94</f>
        <v>351</v>
      </c>
      <c r="I94" s="57">
        <f>G94/F94*100</f>
        <v>111.7</v>
      </c>
    </row>
    <row r="95" spans="1:9" ht="14.25" customHeight="1">
      <c r="A95" s="125" t="s">
        <v>82</v>
      </c>
      <c r="B95" s="126"/>
      <c r="C95" s="26">
        <v>381</v>
      </c>
      <c r="D95" s="45">
        <v>2338</v>
      </c>
      <c r="E95" s="45"/>
      <c r="F95" s="45"/>
      <c r="G95" s="45"/>
      <c r="H95" s="82"/>
      <c r="I95" s="57"/>
    </row>
    <row r="96" spans="1:9" s="66" customFormat="1" ht="12.75">
      <c r="A96" s="127" t="s">
        <v>87</v>
      </c>
      <c r="B96" s="149"/>
      <c r="C96" s="78">
        <v>390</v>
      </c>
      <c r="D96" s="46">
        <f>D86+D88+D90+D92+D94</f>
        <v>7317</v>
      </c>
      <c r="E96" s="46">
        <f aca="true" t="shared" si="5" ref="E96:G97">E86+E88+E90+E92+E94</f>
        <v>8237</v>
      </c>
      <c r="F96" s="46">
        <f t="shared" si="5"/>
        <v>7547</v>
      </c>
      <c r="G96" s="46">
        <f t="shared" si="5"/>
        <v>8237</v>
      </c>
      <c r="H96" s="47">
        <f>G96-F96</f>
        <v>690</v>
      </c>
      <c r="I96" s="58">
        <f>G96/F96*100</f>
        <v>109.1427057108785</v>
      </c>
    </row>
    <row r="97" spans="1:9" s="66" customFormat="1" ht="28.5" customHeight="1" thickBot="1">
      <c r="A97" s="150" t="s">
        <v>106</v>
      </c>
      <c r="B97" s="151"/>
      <c r="C97" s="84">
        <v>391</v>
      </c>
      <c r="D97" s="85">
        <f>D87+D89+D91+D93+D95</f>
        <v>3438</v>
      </c>
      <c r="E97" s="85">
        <f t="shared" si="5"/>
        <v>4729</v>
      </c>
      <c r="F97" s="85">
        <f t="shared" si="5"/>
        <v>4347</v>
      </c>
      <c r="G97" s="85">
        <f t="shared" si="5"/>
        <v>4729</v>
      </c>
      <c r="H97" s="47">
        <f>G97-F97</f>
        <v>382</v>
      </c>
      <c r="I97" s="58">
        <f>G97/F97*100</f>
        <v>108.78766965723487</v>
      </c>
    </row>
    <row r="98" spans="1:9" ht="14.25" customHeight="1" thickBot="1">
      <c r="A98" s="152" t="s">
        <v>88</v>
      </c>
      <c r="B98" s="153"/>
      <c r="C98" s="153"/>
      <c r="D98" s="153"/>
      <c r="E98" s="153"/>
      <c r="F98" s="153"/>
      <c r="G98" s="153"/>
      <c r="H98" s="153"/>
      <c r="I98" s="154"/>
    </row>
    <row r="99" spans="1:9" ht="14.25" customHeight="1">
      <c r="A99" s="158" t="s">
        <v>89</v>
      </c>
      <c r="B99" s="159"/>
      <c r="C99" s="88">
        <v>400</v>
      </c>
      <c r="D99" s="89">
        <v>187</v>
      </c>
      <c r="E99" s="89">
        <v>172</v>
      </c>
      <c r="F99" s="89">
        <v>228</v>
      </c>
      <c r="G99" s="89">
        <v>172</v>
      </c>
      <c r="H99" s="90">
        <f>G99-F99</f>
        <v>-56</v>
      </c>
      <c r="I99" s="91">
        <f>G99/F99*100</f>
        <v>75.43859649122807</v>
      </c>
    </row>
    <row r="100" spans="1:9" ht="14.25" customHeight="1">
      <c r="A100" s="160" t="s">
        <v>90</v>
      </c>
      <c r="B100" s="161"/>
      <c r="C100" s="30">
        <v>410</v>
      </c>
      <c r="D100" s="86">
        <v>82503</v>
      </c>
      <c r="E100" s="86">
        <v>89817</v>
      </c>
      <c r="F100" s="86">
        <v>78000</v>
      </c>
      <c r="G100" s="86">
        <v>89817</v>
      </c>
      <c r="H100" s="82">
        <f>G100-F100</f>
        <v>11817</v>
      </c>
      <c r="I100" s="57">
        <f>G100/F100*100</f>
        <v>115.14999999999999</v>
      </c>
    </row>
    <row r="101" spans="1:9" ht="14.25" customHeight="1">
      <c r="A101" s="160" t="s">
        <v>91</v>
      </c>
      <c r="B101" s="161"/>
      <c r="C101" s="30">
        <v>420</v>
      </c>
      <c r="D101" s="86">
        <v>297</v>
      </c>
      <c r="E101" s="86">
        <v>1647</v>
      </c>
      <c r="F101" s="86"/>
      <c r="G101" s="86">
        <v>1647</v>
      </c>
      <c r="H101" s="82">
        <f>G101-F101</f>
        <v>1647</v>
      </c>
      <c r="I101" s="57"/>
    </row>
    <row r="102" spans="1:9" ht="30.75" customHeight="1" thickBot="1">
      <c r="A102" s="162" t="s">
        <v>92</v>
      </c>
      <c r="B102" s="163"/>
      <c r="C102" s="31">
        <v>430</v>
      </c>
      <c r="D102" s="87">
        <v>2160</v>
      </c>
      <c r="E102" s="87">
        <v>2035</v>
      </c>
      <c r="F102" s="87"/>
      <c r="G102" s="87">
        <v>2035</v>
      </c>
      <c r="H102" s="82">
        <f>G102-F102</f>
        <v>2035</v>
      </c>
      <c r="I102" s="57"/>
    </row>
    <row r="103" spans="8:9" ht="12.75">
      <c r="H103" s="33"/>
      <c r="I103" s="33"/>
    </row>
    <row r="104" spans="1:9" s="35" customFormat="1" ht="18.75">
      <c r="A104" s="164" t="s">
        <v>93</v>
      </c>
      <c r="B104" s="164"/>
      <c r="C104" s="34"/>
      <c r="D104" s="165"/>
      <c r="E104" s="165"/>
      <c r="H104" s="155" t="s">
        <v>94</v>
      </c>
      <c r="I104" s="155"/>
    </row>
    <row r="105" spans="4:9" ht="12.75">
      <c r="D105" s="156" t="s">
        <v>95</v>
      </c>
      <c r="E105" s="157"/>
      <c r="H105" s="156" t="s">
        <v>96</v>
      </c>
      <c r="I105" s="157"/>
    </row>
    <row r="108" spans="1:7" s="94" customFormat="1" ht="18.75">
      <c r="A108" s="94" t="s">
        <v>107</v>
      </c>
      <c r="G108" s="94" t="s">
        <v>108</v>
      </c>
    </row>
  </sheetData>
  <sheetProtection/>
  <mergeCells count="112">
    <mergeCell ref="H104:I104"/>
    <mergeCell ref="D105:E105"/>
    <mergeCell ref="H105:I105"/>
    <mergeCell ref="A99:B99"/>
    <mergeCell ref="A100:B100"/>
    <mergeCell ref="A101:B101"/>
    <mergeCell ref="A102:B102"/>
    <mergeCell ref="A104:B104"/>
    <mergeCell ref="D104:E104"/>
    <mergeCell ref="A97:B97"/>
    <mergeCell ref="A98:I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85:I85"/>
    <mergeCell ref="A86:B86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73:B73"/>
    <mergeCell ref="A74:B74"/>
    <mergeCell ref="A63:B63"/>
    <mergeCell ref="A64:B64"/>
    <mergeCell ref="A65:B65"/>
    <mergeCell ref="A66:I66"/>
    <mergeCell ref="A67:B67"/>
    <mergeCell ref="A68:B68"/>
    <mergeCell ref="A69:B69"/>
    <mergeCell ref="A70:B70"/>
    <mergeCell ref="A71:B71"/>
    <mergeCell ref="A72:B72"/>
    <mergeCell ref="A61:B61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I59"/>
    <mergeCell ref="A60:B60"/>
    <mergeCell ref="A49:B49"/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37:B37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26:B26"/>
    <mergeCell ref="A15:B15"/>
    <mergeCell ref="A16:I16"/>
    <mergeCell ref="A17:B17"/>
    <mergeCell ref="A18:B18"/>
    <mergeCell ref="A19:B19"/>
    <mergeCell ref="A20:B20"/>
    <mergeCell ref="A21:B21"/>
    <mergeCell ref="A22:B22"/>
    <mergeCell ref="A23:B23"/>
    <mergeCell ref="A24:B24"/>
    <mergeCell ref="A12:I12"/>
    <mergeCell ref="A13:B14"/>
    <mergeCell ref="C13:C14"/>
    <mergeCell ref="D13:E13"/>
    <mergeCell ref="F13:I13"/>
    <mergeCell ref="A5:D5"/>
    <mergeCell ref="A6:D6"/>
    <mergeCell ref="F1:I1"/>
    <mergeCell ref="A11:I11"/>
    <mergeCell ref="A7:D7"/>
    <mergeCell ref="A8:D8"/>
    <mergeCell ref="E8:H8"/>
    <mergeCell ref="A9:D9"/>
    <mergeCell ref="E9:H9"/>
    <mergeCell ref="A10:I10"/>
    <mergeCell ref="A2:D2"/>
    <mergeCell ref="E2:H2"/>
    <mergeCell ref="A3:D3"/>
    <mergeCell ref="A4:D4"/>
  </mergeCells>
  <printOptions gridLines="1"/>
  <pageMargins left="0.7086614173228347" right="0.11811023622047245" top="0.31496062992125984" bottom="0.11811023622047245" header="0.31496062992125984" footer="0.31496062992125984"/>
  <pageSetup horizontalDpi="600" verticalDpi="600" orientation="portrait" paperSize="9" scale="83" r:id="rId2"/>
  <rowBreaks count="1" manualBreakCount="1">
    <brk id="5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20</cp:lastModifiedBy>
  <cp:lastPrinted>2023-03-23T13:14:20Z</cp:lastPrinted>
  <dcterms:created xsi:type="dcterms:W3CDTF">2023-03-02T14:40:07Z</dcterms:created>
  <dcterms:modified xsi:type="dcterms:W3CDTF">2023-04-24T11:11:02Z</dcterms:modified>
  <cp:category/>
  <cp:version/>
  <cp:contentType/>
  <cp:contentStatus/>
</cp:coreProperties>
</file>