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11" windowWidth="10140" windowHeight="9390" activeTab="0"/>
  </bookViews>
  <sheets>
    <sheet name="2022" sheetId="1" r:id="rId1"/>
  </sheets>
  <definedNames>
    <definedName name="_Toc531168308" localSheetId="0">'2022'!$A$109</definedName>
    <definedName name="_xlnm.Print_Area" localSheetId="0">'2022'!$A$1:$H$111</definedName>
  </definedNames>
  <calcPr fullCalcOnLoad="1"/>
</workbook>
</file>

<file path=xl/sharedStrings.xml><?xml version="1.0" encoding="utf-8"?>
<sst xmlns="http://schemas.openxmlformats.org/spreadsheetml/2006/main" count="131" uniqueCount="122">
  <si>
    <t>коди</t>
  </si>
  <si>
    <t>Рік</t>
  </si>
  <si>
    <t>за ЄДРПОУ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</si>
  <si>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</si>
  <si>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</si>
  <si>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</si>
  <si>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</si>
  <si>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</si>
  <si>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</si>
  <si>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</si>
  <si>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</si>
  <si>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>ЗВІТ ПРО ВИКОНАННЯ ФІНАНСОВОГО ПЛАНУ ПІДПРИЄМСТВА</t>
  </si>
  <si>
    <t>(квартал, рік)</t>
  </si>
  <si>
    <t>Одиниці виміру: тис. гривень</t>
  </si>
  <si>
    <t>Показники</t>
  </si>
  <si>
    <t>Код рядка</t>
  </si>
  <si>
    <t>План</t>
  </si>
  <si>
    <t>Факт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</si>
  <si>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</si>
  <si>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</si>
  <si>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</si>
  <si>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</si>
  <si>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</si>
  <si>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</si>
  <si>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доходи, 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</si>
  <si>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</si>
  <si>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</si>
  <si>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</si>
  <si>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</si>
  <si>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</si>
  <si>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</si>
  <si>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</si>
  <si>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</si>
  <si>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</si>
  <si>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</si>
  <si>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>Усього доходів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</si>
  <si>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</si>
  <si>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</si>
  <si>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</si>
  <si>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</si>
  <si>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</si>
  <si>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</si>
  <si>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</si>
  <si>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</si>
  <si>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</si>
  <si>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</si>
  <si>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</si>
  <si>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</si>
  <si>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</si>
  <si>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</si>
  <si>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Фінансові результати від звичайної діяльності до оподаткування:</t>
  </si>
  <si>
    <t>Податок на прибуток від звичайної діяльності</t>
  </si>
  <si>
    <t>Чистий прибуток (збиток), у тому числі: </t>
  </si>
  <si>
    <t>прибуток </t>
  </si>
  <si>
    <t>збиток 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</si>
  <si>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</si>
  <si>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</si>
  <si>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</si>
  <si>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</si>
  <si>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</si>
  <si>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</si>
  <si>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</si>
  <si>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 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</si>
  <si>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</si>
  <si>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</si>
  <si>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</si>
  <si>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</si>
  <si>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</si>
  <si>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</si>
  <si>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</si>
  <si>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</si>
  <si>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</si>
  <si>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</si>
  <si>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</si>
  <si>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</si>
  <si>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</si>
  <si>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</si>
  <si>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</si>
  <si>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єдиний внесок на загальнообов'язкове державне соціальне страхування</t>
    </r>
    <r>
      <rPr>
        <sz val="14"/>
        <rFont val="Times New Roman"/>
        <family val="1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</si>
  <si>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</si>
  <si>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</si>
  <si>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</si>
  <si>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</si>
  <si>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</si>
  <si>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</si>
  <si>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</si>
  <si>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</si>
  <si>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позик, </t>
  </si>
  <si>
    <t>Модернізація, модифікація, дообладнання, реконструкція, інші види поліпшення необоротних активів, </t>
  </si>
  <si>
    <t>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</si>
  <si>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</si>
  <si>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</si>
  <si>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</si>
  <si>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</si>
  <si>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</si>
  <si>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r>
      <t xml:space="preserve"> </t>
    </r>
    <r>
      <rPr>
        <i/>
        <sz val="10"/>
        <rFont val="Times New Roman"/>
        <family val="1"/>
      </rPr>
      <t>(посада)</t>
    </r>
    <r>
      <rPr>
        <i/>
        <sz val="12"/>
        <rFont val="Times New Roman"/>
        <family val="1"/>
      </rPr>
      <t xml:space="preserve"> </t>
    </r>
  </si>
  <si>
    <t>(ініціали, прізвище)</t>
  </si>
  <si>
    <t>03343947</t>
  </si>
  <si>
    <t xml:space="preserve"> (підпис) </t>
  </si>
  <si>
    <t>м.Коростень, в. Грушевського, 67</t>
  </si>
  <si>
    <t>Чиркін О.М.</t>
  </si>
  <si>
    <t xml:space="preserve"> Чиркін О.М.</t>
  </si>
  <si>
    <t>36.00</t>
  </si>
  <si>
    <t>Факт наростаючим підсумком з початку року</t>
  </si>
  <si>
    <t>поточний рік</t>
  </si>
  <si>
    <t>минулий рік</t>
  </si>
  <si>
    <t>Виконання (+,-)</t>
  </si>
  <si>
    <t>Звітний період (рік)</t>
  </si>
  <si>
    <t>ПДФО (641.2), військ. збір (641.14) та відр. част. чист. прибут.(641.11)</t>
  </si>
  <si>
    <t>податок на землю, на воду, екологічний податок</t>
  </si>
  <si>
    <t>за  2022 рік</t>
  </si>
  <si>
    <t>(04142) 5-05-22</t>
  </si>
  <si>
    <t xml:space="preserve"> Основні фінансові показники</t>
  </si>
  <si>
    <t>Відхилення (+,-)</t>
  </si>
  <si>
    <t>Разом (сума рядків з 340, 350, 360, 370, 380) </t>
  </si>
  <si>
    <t>в т. ч. за рахунок бюджетних коштів (сума рядків 341, 351, 361, 371, 381) </t>
  </si>
  <si>
    <r>
      <t xml:space="preserve"> </t>
    </r>
    <r>
      <rPr>
        <b/>
        <sz val="12"/>
        <rFont val="Times New Roman"/>
        <family val="1"/>
      </rPr>
      <t>І. Формування прибутку підприємства</t>
    </r>
  </si>
  <si>
    <r>
      <t xml:space="preserve">Підприємство </t>
    </r>
    <r>
      <rPr>
        <b/>
        <sz val="12"/>
        <rFont val="Times New Roman"/>
        <family val="1"/>
      </rPr>
      <t>Коростенське комунальне підприємство "Водоканал"</t>
    </r>
  </si>
  <si>
    <r>
      <t xml:space="preserve">Орган управління </t>
    </r>
    <r>
      <rPr>
        <b/>
        <sz val="12"/>
        <rFont val="Times New Roman"/>
        <family val="1"/>
      </rPr>
      <t>Коростенська міська рада</t>
    </r>
  </si>
  <si>
    <t>Керуючий справами виконкому</t>
  </si>
  <si>
    <t>Андрій ОХРІМЧУК</t>
  </si>
  <si>
    <t>Додаток                                                                                                        до рішення виконавчого комітету                                                                 Коростенської міської ради                                                                                                від 05.04.2023р. № 127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</si>
</sst>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4" borderId="0" xfId="0" applyFont="1" applyFill="1" applyAlignment="1">
      <alignment/>
    </xf>
    <xf numFmtId="0" fontId="10" fillId="4" borderId="11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2" fillId="4" borderId="11" xfId="0" applyFont="1" applyFill="1" applyBorder="1" applyAlignment="1">
      <alignment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2" fillId="4" borderId="11" xfId="0" applyFont="1" applyFill="1" applyBorder="1" applyAlignment="1">
      <alignment/>
    </xf>
    <xf numFmtId="0" fontId="11" fillId="4" borderId="14" xfId="0" applyFont="1" applyFill="1" applyBorder="1" applyAlignment="1">
      <alignment vertical="top" wrapText="1"/>
    </xf>
    <xf numFmtId="0" fontId="10" fillId="4" borderId="15" xfId="0" applyFont="1" applyFill="1" applyBorder="1" applyAlignment="1">
      <alignment/>
    </xf>
    <xf numFmtId="0" fontId="11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/>
    </xf>
    <xf numFmtId="0" fontId="11" fillId="4" borderId="11" xfId="0" applyFont="1" applyFill="1" applyBorder="1" applyAlignment="1">
      <alignment horizontal="right"/>
    </xf>
    <xf numFmtId="0" fontId="10" fillId="4" borderId="10" xfId="0" applyFont="1" applyFill="1" applyBorder="1" applyAlignment="1">
      <alignment/>
    </xf>
    <xf numFmtId="0" fontId="11" fillId="4" borderId="10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vertical="top" wrapText="1"/>
    </xf>
    <xf numFmtId="165" fontId="11" fillId="4" borderId="16" xfId="0" applyNumberFormat="1" applyFont="1" applyFill="1" applyBorder="1" applyAlignment="1">
      <alignment vertical="top" wrapText="1"/>
    </xf>
    <xf numFmtId="0" fontId="12" fillId="4" borderId="0" xfId="0" applyFont="1" applyFill="1" applyAlignment="1">
      <alignment wrapText="1"/>
    </xf>
    <xf numFmtId="0" fontId="13" fillId="4" borderId="16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165" fontId="11" fillId="4" borderId="16" xfId="0" applyNumberFormat="1" applyFont="1" applyFill="1" applyBorder="1" applyAlignment="1">
      <alignment horizontal="right" vertical="top" wrapText="1"/>
    </xf>
    <xf numFmtId="165" fontId="11" fillId="4" borderId="20" xfId="0" applyNumberFormat="1" applyFont="1" applyFill="1" applyBorder="1" applyAlignment="1">
      <alignment horizontal="right" vertical="top" wrapText="1"/>
    </xf>
    <xf numFmtId="165" fontId="13" fillId="4" borderId="16" xfId="0" applyNumberFormat="1" applyFont="1" applyFill="1" applyBorder="1" applyAlignment="1">
      <alignment horizontal="right" vertical="top" wrapText="1"/>
    </xf>
    <xf numFmtId="165" fontId="13" fillId="4" borderId="20" xfId="0" applyNumberFormat="1" applyFont="1" applyFill="1" applyBorder="1" applyAlignment="1">
      <alignment horizontal="right" vertical="top" wrapText="1"/>
    </xf>
    <xf numFmtId="1" fontId="11" fillId="4" borderId="21" xfId="0" applyNumberFormat="1" applyFont="1" applyFill="1" applyBorder="1" applyAlignment="1">
      <alignment horizontal="right" vertical="top" wrapText="1"/>
    </xf>
    <xf numFmtId="1" fontId="13" fillId="4" borderId="21" xfId="0" applyNumberFormat="1" applyFont="1" applyFill="1" applyBorder="1" applyAlignment="1">
      <alignment horizontal="right" vertical="top" wrapText="1"/>
    </xf>
    <xf numFmtId="0" fontId="2" fillId="0" borderId="22" xfId="0" applyFont="1" applyBorder="1" applyAlignment="1">
      <alignment wrapText="1"/>
    </xf>
    <xf numFmtId="165" fontId="11" fillId="4" borderId="23" xfId="0" applyNumberFormat="1" applyFont="1" applyFill="1" applyBorder="1" applyAlignment="1">
      <alignment horizontal="right" vertical="top" wrapText="1"/>
    </xf>
    <xf numFmtId="0" fontId="2" fillId="0" borderId="24" xfId="0" applyFont="1" applyBorder="1" applyAlignment="1">
      <alignment wrapText="1"/>
    </xf>
    <xf numFmtId="164" fontId="11" fillId="4" borderId="17" xfId="0" applyNumberFormat="1" applyFont="1" applyFill="1" applyBorder="1" applyAlignment="1">
      <alignment vertical="top" wrapText="1"/>
    </xf>
    <xf numFmtId="164" fontId="11" fillId="4" borderId="25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wrapText="1"/>
    </xf>
    <xf numFmtId="0" fontId="2" fillId="18" borderId="22" xfId="0" applyFont="1" applyFill="1" applyBorder="1" applyAlignment="1">
      <alignment horizontal="center" vertical="top" wrapText="1"/>
    </xf>
    <xf numFmtId="0" fontId="11" fillId="18" borderId="23" xfId="0" applyFont="1" applyFill="1" applyBorder="1" applyAlignment="1">
      <alignment horizontal="center" vertical="top" wrapText="1"/>
    </xf>
    <xf numFmtId="0" fontId="11" fillId="18" borderId="2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/>
    </xf>
    <xf numFmtId="165" fontId="11" fillId="4" borderId="17" xfId="0" applyNumberFormat="1" applyFont="1" applyFill="1" applyBorder="1" applyAlignment="1">
      <alignment vertical="top" wrapText="1"/>
    </xf>
    <xf numFmtId="165" fontId="11" fillId="4" borderId="27" xfId="0" applyNumberFormat="1" applyFont="1" applyFill="1" applyBorder="1" applyAlignment="1">
      <alignment horizontal="right" vertical="top" wrapText="1"/>
    </xf>
    <xf numFmtId="165" fontId="11" fillId="4" borderId="23" xfId="0" applyNumberFormat="1" applyFont="1" applyFill="1" applyBorder="1" applyAlignment="1">
      <alignment vertical="top" wrapText="1"/>
    </xf>
    <xf numFmtId="0" fontId="3" fillId="0" borderId="22" xfId="0" applyFont="1" applyBorder="1" applyAlignment="1">
      <alignment wrapText="1"/>
    </xf>
    <xf numFmtId="165" fontId="13" fillId="4" borderId="23" xfId="0" applyNumberFormat="1" applyFont="1" applyFill="1" applyBorder="1" applyAlignment="1">
      <alignment vertical="top" wrapText="1"/>
    </xf>
    <xf numFmtId="165" fontId="13" fillId="4" borderId="28" xfId="0" applyNumberFormat="1" applyFont="1" applyFill="1" applyBorder="1" applyAlignment="1">
      <alignment horizontal="right" vertical="top" wrapText="1"/>
    </xf>
    <xf numFmtId="1" fontId="13" fillId="4" borderId="26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65" fontId="13" fillId="4" borderId="16" xfId="0" applyNumberFormat="1" applyFont="1" applyFill="1" applyBorder="1" applyAlignment="1">
      <alignment vertical="top" wrapText="1"/>
    </xf>
    <xf numFmtId="3" fontId="11" fillId="4" borderId="21" xfId="0" applyNumberFormat="1" applyFont="1" applyFill="1" applyBorder="1" applyAlignment="1">
      <alignment horizontal="right" vertical="top" wrapText="1"/>
    </xf>
    <xf numFmtId="3" fontId="13" fillId="4" borderId="21" xfId="0" applyNumberFormat="1" applyFont="1" applyFill="1" applyBorder="1" applyAlignment="1">
      <alignment horizontal="right" vertical="top" wrapText="1"/>
    </xf>
    <xf numFmtId="3" fontId="11" fillId="4" borderId="26" xfId="0" applyNumberFormat="1" applyFont="1" applyFill="1" applyBorder="1" applyAlignment="1">
      <alignment horizontal="right" vertical="top" wrapText="1"/>
    </xf>
    <xf numFmtId="165" fontId="11" fillId="4" borderId="17" xfId="0" applyNumberFormat="1" applyFont="1" applyFill="1" applyBorder="1" applyAlignment="1">
      <alignment horizontal="right" vertical="top" wrapText="1"/>
    </xf>
    <xf numFmtId="3" fontId="11" fillId="4" borderId="25" xfId="0" applyNumberFormat="1" applyFont="1" applyFill="1" applyBorder="1" applyAlignment="1">
      <alignment horizontal="right" vertical="top" wrapText="1"/>
    </xf>
    <xf numFmtId="165" fontId="11" fillId="4" borderId="29" xfId="0" applyNumberFormat="1" applyFont="1" applyFill="1" applyBorder="1" applyAlignment="1">
      <alignment vertical="top" wrapText="1"/>
    </xf>
    <xf numFmtId="165" fontId="11" fillId="4" borderId="29" xfId="0" applyNumberFormat="1" applyFont="1" applyFill="1" applyBorder="1" applyAlignment="1">
      <alignment horizontal="right" vertical="top" wrapText="1"/>
    </xf>
    <xf numFmtId="3" fontId="11" fillId="4" borderId="30" xfId="0" applyNumberFormat="1" applyFont="1" applyFill="1" applyBorder="1" applyAlignment="1">
      <alignment horizontal="right" vertical="top" wrapText="1"/>
    </xf>
    <xf numFmtId="0" fontId="2" fillId="18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wrapText="1"/>
    </xf>
    <xf numFmtId="49" fontId="13" fillId="4" borderId="16" xfId="0" applyNumberFormat="1" applyFont="1" applyFill="1" applyBorder="1" applyAlignment="1">
      <alignment horizontal="center" vertical="top" wrapText="1"/>
    </xf>
    <xf numFmtId="165" fontId="13" fillId="4" borderId="17" xfId="0" applyNumberFormat="1" applyFont="1" applyFill="1" applyBorder="1" applyAlignment="1">
      <alignment vertical="center" wrapText="1"/>
    </xf>
    <xf numFmtId="165" fontId="13" fillId="4" borderId="17" xfId="0" applyNumberFormat="1" applyFont="1" applyFill="1" applyBorder="1" applyAlignment="1">
      <alignment horizontal="right" vertical="center" wrapText="1"/>
    </xf>
    <xf numFmtId="3" fontId="13" fillId="4" borderId="25" xfId="0" applyNumberFormat="1" applyFont="1" applyFill="1" applyBorder="1" applyAlignment="1">
      <alignment horizontal="right" vertical="center" wrapText="1"/>
    </xf>
    <xf numFmtId="165" fontId="11" fillId="4" borderId="16" xfId="0" applyNumberFormat="1" applyFont="1" applyFill="1" applyBorder="1" applyAlignment="1">
      <alignment vertical="center" wrapText="1"/>
    </xf>
    <xf numFmtId="165" fontId="11" fillId="4" borderId="16" xfId="0" applyNumberFormat="1" applyFont="1" applyFill="1" applyBorder="1" applyAlignment="1">
      <alignment horizontal="right" vertical="center" wrapText="1"/>
    </xf>
    <xf numFmtId="3" fontId="11" fillId="4" borderId="21" xfId="0" applyNumberFormat="1" applyFont="1" applyFill="1" applyBorder="1" applyAlignment="1">
      <alignment horizontal="right" vertical="center" wrapText="1"/>
    </xf>
    <xf numFmtId="165" fontId="11" fillId="4" borderId="20" xfId="0" applyNumberFormat="1" applyFont="1" applyFill="1" applyBorder="1" applyAlignment="1">
      <alignment horizontal="right" vertical="center" wrapText="1"/>
    </xf>
    <xf numFmtId="1" fontId="11" fillId="4" borderId="2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65" fontId="13" fillId="4" borderId="16" xfId="0" applyNumberFormat="1" applyFont="1" applyFill="1" applyBorder="1" applyAlignment="1">
      <alignment horizontal="right" vertical="center" wrapText="1"/>
    </xf>
    <xf numFmtId="165" fontId="13" fillId="4" borderId="20" xfId="0" applyNumberFormat="1" applyFont="1" applyFill="1" applyBorder="1" applyAlignment="1">
      <alignment horizontal="right" vertical="center" wrapText="1"/>
    </xf>
    <xf numFmtId="1" fontId="13" fillId="4" borderId="21" xfId="0" applyNumberFormat="1" applyFont="1" applyFill="1" applyBorder="1" applyAlignment="1">
      <alignment horizontal="right" vertical="center" wrapText="1"/>
    </xf>
    <xf numFmtId="165" fontId="13" fillId="4" borderId="16" xfId="0" applyNumberFormat="1" applyFont="1" applyFill="1" applyBorder="1" applyAlignment="1">
      <alignment vertical="center" wrapText="1"/>
    </xf>
    <xf numFmtId="3" fontId="13" fillId="4" borderId="21" xfId="0" applyNumberFormat="1" applyFont="1" applyFill="1" applyBorder="1" applyAlignment="1">
      <alignment horizontal="right" vertical="center" wrapText="1"/>
    </xf>
    <xf numFmtId="165" fontId="13" fillId="4" borderId="23" xfId="0" applyNumberFormat="1" applyFont="1" applyFill="1" applyBorder="1" applyAlignment="1">
      <alignment vertical="center" wrapText="1"/>
    </xf>
    <xf numFmtId="165" fontId="13" fillId="4" borderId="23" xfId="0" applyNumberFormat="1" applyFont="1" applyFill="1" applyBorder="1" applyAlignment="1">
      <alignment horizontal="right" vertical="center" wrapText="1"/>
    </xf>
    <xf numFmtId="3" fontId="13" fillId="4" borderId="26" xfId="0" applyNumberFormat="1" applyFont="1" applyFill="1" applyBorder="1" applyAlignment="1">
      <alignment horizontal="right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vertical="top" wrapText="1"/>
    </xf>
    <xf numFmtId="0" fontId="10" fillId="4" borderId="25" xfId="0" applyFont="1" applyFill="1" applyBorder="1" applyAlignment="1">
      <alignment/>
    </xf>
    <xf numFmtId="165" fontId="11" fillId="4" borderId="31" xfId="0" applyNumberFormat="1" applyFont="1" applyFill="1" applyBorder="1" applyAlignment="1">
      <alignment horizontal="right" vertical="top" wrapText="1"/>
    </xf>
    <xf numFmtId="1" fontId="11" fillId="4" borderId="3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0" fontId="16" fillId="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Normal="85" zoomScaleSheetLayoutView="100" zoomScalePageLayoutView="0" workbookViewId="0" topLeftCell="A97">
      <selection activeCell="A110" sqref="A110:H110"/>
    </sheetView>
  </sheetViews>
  <sheetFormatPr defaultColWidth="9.140625" defaultRowHeight="12.75"/>
  <cols>
    <col min="1" max="1" width="47.00390625" style="0" customWidth="1"/>
    <col min="2" max="2" width="7.7109375" style="81" customWidth="1"/>
    <col min="3" max="3" width="11.8515625" style="13" customWidth="1"/>
    <col min="4" max="4" width="12.7109375" style="13" customWidth="1"/>
    <col min="5" max="5" width="11.140625" style="13" customWidth="1"/>
    <col min="6" max="6" width="12.28125" style="13" customWidth="1"/>
    <col min="7" max="7" width="13.00390625" style="13" customWidth="1"/>
    <col min="8" max="8" width="11.28125" style="13" customWidth="1"/>
    <col min="9" max="9" width="9.140625" style="12" customWidth="1"/>
  </cols>
  <sheetData>
    <row r="1" spans="4:10" ht="75" customHeight="1">
      <c r="D1" s="84"/>
      <c r="E1" s="113" t="s">
        <v>121</v>
      </c>
      <c r="F1" s="113"/>
      <c r="G1" s="113"/>
      <c r="H1" s="113"/>
      <c r="I1" s="10"/>
      <c r="J1" s="10"/>
    </row>
    <row r="2" spans="1:8" ht="15.75">
      <c r="A2" s="8"/>
      <c r="B2" s="82"/>
      <c r="C2" s="14"/>
      <c r="D2" s="14"/>
      <c r="E2" s="14"/>
      <c r="F2" s="14"/>
      <c r="G2" s="15"/>
      <c r="H2" s="28" t="s">
        <v>0</v>
      </c>
    </row>
    <row r="3" spans="1:8" ht="15.75">
      <c r="A3" s="9"/>
      <c r="B3" s="82"/>
      <c r="C3" s="14"/>
      <c r="D3" s="16"/>
      <c r="E3" s="16"/>
      <c r="F3" s="16"/>
      <c r="G3" s="17" t="s">
        <v>1</v>
      </c>
      <c r="H3" s="32">
        <v>2022</v>
      </c>
    </row>
    <row r="4" spans="1:8" ht="15.75">
      <c r="A4" s="121" t="s">
        <v>117</v>
      </c>
      <c r="B4" s="121"/>
      <c r="C4" s="121"/>
      <c r="D4" s="121"/>
      <c r="E4" s="121"/>
      <c r="F4" s="121"/>
      <c r="G4" s="18" t="s">
        <v>2</v>
      </c>
      <c r="H4" s="85" t="s">
        <v>97</v>
      </c>
    </row>
    <row r="5" spans="1:8" ht="15.75">
      <c r="A5" s="121" t="s">
        <v>118</v>
      </c>
      <c r="B5" s="121"/>
      <c r="C5" s="121"/>
      <c r="D5" s="121"/>
      <c r="E5" s="121"/>
      <c r="F5" s="121"/>
      <c r="G5" s="17" t="s">
        <v>3</v>
      </c>
      <c r="H5" s="32">
        <v>150</v>
      </c>
    </row>
    <row r="6" spans="1:8" ht="16.5" customHeight="1">
      <c r="A6" s="5" t="s">
        <v>4</v>
      </c>
      <c r="B6" s="82"/>
      <c r="C6" s="14"/>
      <c r="D6" s="19"/>
      <c r="E6" s="19"/>
      <c r="F6" s="19"/>
      <c r="G6" s="20" t="s">
        <v>5</v>
      </c>
      <c r="H6" s="32"/>
    </row>
    <row r="7" spans="1:8" ht="15.75" customHeight="1">
      <c r="A7" s="5" t="s">
        <v>6</v>
      </c>
      <c r="B7" s="82"/>
      <c r="C7" s="14"/>
      <c r="D7" s="19"/>
      <c r="E7" s="19"/>
      <c r="F7" s="19"/>
      <c r="G7" s="17" t="s">
        <v>7</v>
      </c>
      <c r="H7" s="32" t="s">
        <v>102</v>
      </c>
    </row>
    <row r="8" spans="1:8" ht="15.75">
      <c r="A8" s="6" t="s">
        <v>8</v>
      </c>
      <c r="B8" s="105" t="s">
        <v>99</v>
      </c>
      <c r="C8" s="21"/>
      <c r="D8" s="21"/>
      <c r="E8" s="22"/>
      <c r="F8" s="23"/>
      <c r="G8" s="24"/>
      <c r="H8" s="22"/>
    </row>
    <row r="9" spans="1:8" ht="15.75">
      <c r="A9" s="5" t="s">
        <v>9</v>
      </c>
      <c r="B9" s="106" t="s">
        <v>111</v>
      </c>
      <c r="C9" s="14"/>
      <c r="D9" s="14"/>
      <c r="E9" s="25"/>
      <c r="F9" s="25"/>
      <c r="G9" s="14"/>
      <c r="H9" s="25"/>
    </row>
    <row r="10" spans="1:8" ht="15.75">
      <c r="A10" s="6" t="s">
        <v>10</v>
      </c>
      <c r="B10" s="107" t="s">
        <v>100</v>
      </c>
      <c r="C10" s="26"/>
      <c r="D10" s="26"/>
      <c r="E10" s="27"/>
      <c r="F10" s="27"/>
      <c r="G10" s="26"/>
      <c r="H10" s="27"/>
    </row>
    <row r="11" spans="1:8" ht="15.75">
      <c r="A11" s="126" t="s">
        <v>11</v>
      </c>
      <c r="B11" s="126"/>
      <c r="C11" s="126"/>
      <c r="D11" s="126"/>
      <c r="E11" s="126"/>
      <c r="F11" s="126"/>
      <c r="G11" s="126"/>
      <c r="H11" s="126"/>
    </row>
    <row r="12" spans="1:8" ht="15.75">
      <c r="A12" s="127" t="s">
        <v>110</v>
      </c>
      <c r="B12" s="127"/>
      <c r="C12" s="127"/>
      <c r="D12" s="127"/>
      <c r="E12" s="127"/>
      <c r="F12" s="127"/>
      <c r="G12" s="127"/>
      <c r="H12" s="127"/>
    </row>
    <row r="13" spans="1:8" ht="15.75">
      <c r="A13" s="114" t="s">
        <v>12</v>
      </c>
      <c r="B13" s="114"/>
      <c r="C13" s="114"/>
      <c r="D13" s="114"/>
      <c r="E13" s="114"/>
      <c r="F13" s="114"/>
      <c r="G13" s="114"/>
      <c r="H13" s="114"/>
    </row>
    <row r="14" spans="1:8" ht="15.75">
      <c r="A14" s="126" t="s">
        <v>112</v>
      </c>
      <c r="B14" s="126"/>
      <c r="C14" s="126"/>
      <c r="D14" s="126"/>
      <c r="E14" s="126"/>
      <c r="F14" s="126"/>
      <c r="G14" s="126"/>
      <c r="H14" s="126"/>
    </row>
    <row r="15" ht="16.5" thickBot="1">
      <c r="A15" s="1" t="s">
        <v>13</v>
      </c>
    </row>
    <row r="16" spans="1:10" ht="30.75" customHeight="1">
      <c r="A16" s="122" t="s">
        <v>14</v>
      </c>
      <c r="B16" s="124" t="s">
        <v>15</v>
      </c>
      <c r="C16" s="142" t="s">
        <v>103</v>
      </c>
      <c r="D16" s="143"/>
      <c r="E16" s="144" t="s">
        <v>107</v>
      </c>
      <c r="F16" s="144"/>
      <c r="G16" s="144"/>
      <c r="H16" s="145"/>
      <c r="J16" s="12"/>
    </row>
    <row r="17" spans="1:10" ht="27.75" customHeight="1">
      <c r="A17" s="123"/>
      <c r="B17" s="125"/>
      <c r="C17" s="103" t="s">
        <v>105</v>
      </c>
      <c r="D17" s="103" t="s">
        <v>104</v>
      </c>
      <c r="E17" s="33" t="s">
        <v>16</v>
      </c>
      <c r="F17" s="33" t="s">
        <v>17</v>
      </c>
      <c r="G17" s="103" t="s">
        <v>113</v>
      </c>
      <c r="H17" s="104" t="s">
        <v>106</v>
      </c>
      <c r="J17" s="12"/>
    </row>
    <row r="18" spans="1:10" ht="16.5" thickBot="1">
      <c r="A18" s="50">
        <v>1</v>
      </c>
      <c r="B18" s="72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2">
        <v>8</v>
      </c>
      <c r="J18" s="12"/>
    </row>
    <row r="19" spans="1:10" ht="15.75" customHeight="1" thickBot="1">
      <c r="A19" s="118" t="s">
        <v>116</v>
      </c>
      <c r="B19" s="119"/>
      <c r="C19" s="119"/>
      <c r="D19" s="119"/>
      <c r="E19" s="119"/>
      <c r="F19" s="119"/>
      <c r="G19" s="119"/>
      <c r="H19" s="120"/>
      <c r="J19" s="12"/>
    </row>
    <row r="20" spans="1:10" ht="15.75">
      <c r="A20" s="108" t="s">
        <v>18</v>
      </c>
      <c r="B20" s="77"/>
      <c r="C20" s="47"/>
      <c r="D20" s="29"/>
      <c r="E20" s="29"/>
      <c r="F20" s="29"/>
      <c r="G20" s="53"/>
      <c r="H20" s="109"/>
      <c r="J20" s="12"/>
    </row>
    <row r="21" spans="1:10" ht="31.5" customHeight="1">
      <c r="A21" s="34" t="s">
        <v>19</v>
      </c>
      <c r="B21" s="73">
        <v>10</v>
      </c>
      <c r="C21" s="90">
        <v>66942</v>
      </c>
      <c r="D21" s="90">
        <v>69393.6</v>
      </c>
      <c r="E21" s="90">
        <v>76404</v>
      </c>
      <c r="F21" s="90">
        <v>69393.6</v>
      </c>
      <c r="G21" s="92">
        <f aca="true" t="shared" si="0" ref="G21:G26">F21-E21</f>
        <v>-7010.399999999994</v>
      </c>
      <c r="H21" s="93">
        <f>F21/E21*100</f>
        <v>90.82456415894457</v>
      </c>
      <c r="J21" s="12"/>
    </row>
    <row r="22" spans="1:10" ht="15.75">
      <c r="A22" s="34" t="s">
        <v>20</v>
      </c>
      <c r="B22" s="73">
        <v>11</v>
      </c>
      <c r="C22" s="90"/>
      <c r="D22" s="90"/>
      <c r="E22" s="90"/>
      <c r="F22" s="90"/>
      <c r="G22" s="92"/>
      <c r="H22" s="93"/>
      <c r="J22" s="12"/>
    </row>
    <row r="23" spans="1:10" ht="15.75">
      <c r="A23" s="34" t="s">
        <v>21</v>
      </c>
      <c r="B23" s="73">
        <v>20</v>
      </c>
      <c r="C23" s="90">
        <v>11157</v>
      </c>
      <c r="D23" s="90">
        <v>11565.6</v>
      </c>
      <c r="E23" s="90">
        <v>12736</v>
      </c>
      <c r="F23" s="90">
        <v>11565.6</v>
      </c>
      <c r="G23" s="92">
        <f t="shared" si="0"/>
        <v>-1170.3999999999996</v>
      </c>
      <c r="H23" s="93">
        <f>F23/E23*100</f>
        <v>90.81030150753769</v>
      </c>
      <c r="J23" s="12"/>
    </row>
    <row r="24" spans="1:10" ht="15.75">
      <c r="A24" s="34" t="s">
        <v>22</v>
      </c>
      <c r="B24" s="73">
        <v>30</v>
      </c>
      <c r="C24" s="90"/>
      <c r="D24" s="90"/>
      <c r="E24" s="90"/>
      <c r="F24" s="90"/>
      <c r="G24" s="92"/>
      <c r="H24" s="93"/>
      <c r="J24" s="12"/>
    </row>
    <row r="25" spans="1:10" s="62" customFormat="1" ht="33" customHeight="1">
      <c r="A25" s="35" t="s">
        <v>23</v>
      </c>
      <c r="B25" s="74">
        <v>40</v>
      </c>
      <c r="C25" s="95">
        <f>C21-C23-C24</f>
        <v>55785</v>
      </c>
      <c r="D25" s="95">
        <f>D21-D23-D24</f>
        <v>57828.00000000001</v>
      </c>
      <c r="E25" s="95">
        <f>E21-E23-E24</f>
        <v>63668</v>
      </c>
      <c r="F25" s="95">
        <f>F21-F23-F24</f>
        <v>57828.00000000001</v>
      </c>
      <c r="G25" s="96">
        <f t="shared" si="0"/>
        <v>-5839.999999999993</v>
      </c>
      <c r="H25" s="97">
        <f>F25/E25*100</f>
        <v>90.82741722686437</v>
      </c>
      <c r="I25" s="61"/>
      <c r="J25" s="61"/>
    </row>
    <row r="26" spans="1:10" ht="15.75">
      <c r="A26" s="36" t="s">
        <v>24</v>
      </c>
      <c r="B26" s="75">
        <v>50</v>
      </c>
      <c r="C26" s="90">
        <v>1590</v>
      </c>
      <c r="D26" s="90">
        <v>7728</v>
      </c>
      <c r="E26" s="90">
        <v>4422</v>
      </c>
      <c r="F26" s="90">
        <v>7728</v>
      </c>
      <c r="G26" s="92">
        <f t="shared" si="0"/>
        <v>3306</v>
      </c>
      <c r="H26" s="93">
        <f>F26/E26*100</f>
        <v>174.76255088195387</v>
      </c>
      <c r="J26" s="12"/>
    </row>
    <row r="27" spans="1:10" ht="15.75">
      <c r="A27" s="34" t="s">
        <v>25</v>
      </c>
      <c r="B27" s="73"/>
      <c r="C27" s="90"/>
      <c r="D27" s="90"/>
      <c r="E27" s="90"/>
      <c r="F27" s="90"/>
      <c r="G27" s="92"/>
      <c r="H27" s="93"/>
      <c r="J27" s="12"/>
    </row>
    <row r="28" spans="1:10" ht="15.75">
      <c r="A28" s="34" t="s">
        <v>26</v>
      </c>
      <c r="B28" s="73">
        <v>51</v>
      </c>
      <c r="C28" s="90"/>
      <c r="D28" s="90"/>
      <c r="E28" s="90"/>
      <c r="F28" s="90"/>
      <c r="G28" s="92"/>
      <c r="H28" s="93"/>
      <c r="J28" s="12"/>
    </row>
    <row r="29" spans="1:10" ht="15.75">
      <c r="A29" s="34" t="s">
        <v>27</v>
      </c>
      <c r="B29" s="73">
        <v>52</v>
      </c>
      <c r="C29" s="90"/>
      <c r="D29" s="90"/>
      <c r="E29" s="90"/>
      <c r="F29" s="90"/>
      <c r="G29" s="92"/>
      <c r="H29" s="93"/>
      <c r="J29" s="12"/>
    </row>
    <row r="30" spans="1:10" ht="31.5">
      <c r="A30" s="34" t="s">
        <v>28</v>
      </c>
      <c r="B30" s="73">
        <v>53</v>
      </c>
      <c r="C30" s="38"/>
      <c r="D30" s="38"/>
      <c r="E30" s="38"/>
      <c r="F30" s="38"/>
      <c r="G30" s="39"/>
      <c r="H30" s="42"/>
      <c r="J30" s="12"/>
    </row>
    <row r="31" spans="1:10" ht="15.75">
      <c r="A31" s="34" t="s">
        <v>29</v>
      </c>
      <c r="B31" s="73">
        <v>60</v>
      </c>
      <c r="C31" s="38"/>
      <c r="D31" s="38"/>
      <c r="E31" s="38"/>
      <c r="F31" s="38"/>
      <c r="G31" s="39"/>
      <c r="H31" s="42"/>
      <c r="J31" s="12"/>
    </row>
    <row r="32" spans="1:10" ht="15.75">
      <c r="A32" s="34" t="s">
        <v>30</v>
      </c>
      <c r="B32" s="73">
        <v>70</v>
      </c>
      <c r="C32" s="38"/>
      <c r="D32" s="38"/>
      <c r="E32" s="38"/>
      <c r="F32" s="38"/>
      <c r="G32" s="39"/>
      <c r="H32" s="42"/>
      <c r="J32" s="12"/>
    </row>
    <row r="33" spans="1:10" ht="15.75">
      <c r="A33" s="34" t="s">
        <v>31</v>
      </c>
      <c r="B33" s="73">
        <v>80</v>
      </c>
      <c r="C33" s="38">
        <f>C35+C36</f>
        <v>924</v>
      </c>
      <c r="D33" s="38">
        <f>D35+D36</f>
        <v>1038</v>
      </c>
      <c r="E33" s="38">
        <f>E35+E36</f>
        <v>640</v>
      </c>
      <c r="F33" s="38">
        <f>F35+F36</f>
        <v>1038</v>
      </c>
      <c r="G33" s="39">
        <f>F33-E33</f>
        <v>398</v>
      </c>
      <c r="H33" s="42">
        <f>F33/E33*100</f>
        <v>162.1875</v>
      </c>
      <c r="J33" s="12"/>
    </row>
    <row r="34" spans="1:10" ht="15.75">
      <c r="A34" s="34" t="s">
        <v>32</v>
      </c>
      <c r="B34" s="73"/>
      <c r="C34" s="38"/>
      <c r="D34" s="38"/>
      <c r="E34" s="38"/>
      <c r="F34" s="38"/>
      <c r="G34" s="39"/>
      <c r="H34" s="42"/>
      <c r="J34" s="12"/>
    </row>
    <row r="35" spans="1:10" ht="15.75">
      <c r="A35" s="34" t="s">
        <v>33</v>
      </c>
      <c r="B35" s="73">
        <v>81</v>
      </c>
      <c r="C35" s="38"/>
      <c r="D35" s="38"/>
      <c r="E35" s="38"/>
      <c r="F35" s="38"/>
      <c r="G35" s="39"/>
      <c r="H35" s="42"/>
      <c r="J35" s="12"/>
    </row>
    <row r="36" spans="1:10" ht="15.75">
      <c r="A36" s="36" t="s">
        <v>34</v>
      </c>
      <c r="B36" s="75">
        <v>82</v>
      </c>
      <c r="C36" s="38">
        <v>924</v>
      </c>
      <c r="D36" s="38">
        <v>1038</v>
      </c>
      <c r="E36" s="38">
        <v>640</v>
      </c>
      <c r="F36" s="38">
        <v>1038</v>
      </c>
      <c r="G36" s="39">
        <f>F36-E36</f>
        <v>398</v>
      </c>
      <c r="H36" s="42">
        <f>F36/E36*100</f>
        <v>162.1875</v>
      </c>
      <c r="J36" s="12"/>
    </row>
    <row r="37" spans="1:10" s="62" customFormat="1" ht="15.75">
      <c r="A37" s="35" t="s">
        <v>35</v>
      </c>
      <c r="B37" s="74">
        <v>90</v>
      </c>
      <c r="C37" s="40">
        <f>C25+C26+C33</f>
        <v>58299</v>
      </c>
      <c r="D37" s="40">
        <f>D25+D26+D33</f>
        <v>66594</v>
      </c>
      <c r="E37" s="40">
        <f>E25+E26+E33</f>
        <v>68730</v>
      </c>
      <c r="F37" s="40">
        <f>F25+F26+F33</f>
        <v>66594</v>
      </c>
      <c r="G37" s="41">
        <f>F37-E37</f>
        <v>-2136</v>
      </c>
      <c r="H37" s="43">
        <f>F37/E37*100</f>
        <v>96.89218681798341</v>
      </c>
      <c r="I37" s="61"/>
      <c r="J37" s="61"/>
    </row>
    <row r="38" spans="1:10" ht="15.75">
      <c r="A38" s="35" t="s">
        <v>36</v>
      </c>
      <c r="B38" s="73"/>
      <c r="C38" s="38"/>
      <c r="D38" s="38"/>
      <c r="E38" s="38"/>
      <c r="F38" s="38"/>
      <c r="G38" s="39"/>
      <c r="H38" s="42"/>
      <c r="J38" s="12"/>
    </row>
    <row r="39" spans="1:10" ht="30" customHeight="1">
      <c r="A39" s="34" t="s">
        <v>37</v>
      </c>
      <c r="B39" s="73">
        <v>100</v>
      </c>
      <c r="C39" s="90">
        <v>50549</v>
      </c>
      <c r="D39" s="90">
        <v>60398</v>
      </c>
      <c r="E39" s="90">
        <v>55192</v>
      </c>
      <c r="F39" s="90">
        <v>60398</v>
      </c>
      <c r="G39" s="92">
        <f>F39-E39</f>
        <v>5206</v>
      </c>
      <c r="H39" s="93">
        <f>F39/E39*100</f>
        <v>109.43252645310915</v>
      </c>
      <c r="I39" s="94"/>
      <c r="J39" s="12"/>
    </row>
    <row r="40" spans="1:10" ht="15.75">
      <c r="A40" s="34" t="s">
        <v>38</v>
      </c>
      <c r="B40" s="73">
        <v>110</v>
      </c>
      <c r="C40" s="90">
        <v>4179</v>
      </c>
      <c r="D40" s="90">
        <v>4219</v>
      </c>
      <c r="E40" s="90">
        <v>4372</v>
      </c>
      <c r="F40" s="90">
        <v>4219</v>
      </c>
      <c r="G40" s="92">
        <f>F40-E40</f>
        <v>-153</v>
      </c>
      <c r="H40" s="93">
        <f>F40/E40*100</f>
        <v>96.50045745654164</v>
      </c>
      <c r="I40" s="94"/>
      <c r="J40" s="12"/>
    </row>
    <row r="41" spans="1:10" ht="15.75">
      <c r="A41" s="34" t="s">
        <v>39</v>
      </c>
      <c r="B41" s="73">
        <v>120</v>
      </c>
      <c r="C41" s="38">
        <v>3518</v>
      </c>
      <c r="D41" s="38">
        <v>3641</v>
      </c>
      <c r="E41" s="38">
        <v>3628</v>
      </c>
      <c r="F41" s="38">
        <v>3641</v>
      </c>
      <c r="G41" s="39">
        <f>F41-E41</f>
        <v>13</v>
      </c>
      <c r="H41" s="42">
        <f>F41/E41*100</f>
        <v>100.35832414553474</v>
      </c>
      <c r="J41" s="12"/>
    </row>
    <row r="42" spans="1:10" ht="15.75">
      <c r="A42" s="34" t="s">
        <v>40</v>
      </c>
      <c r="B42" s="73">
        <v>130</v>
      </c>
      <c r="C42" s="38">
        <v>1107</v>
      </c>
      <c r="D42" s="38">
        <v>933</v>
      </c>
      <c r="E42" s="38">
        <v>500</v>
      </c>
      <c r="F42" s="38">
        <v>933</v>
      </c>
      <c r="G42" s="39">
        <f>F42-E42</f>
        <v>433</v>
      </c>
      <c r="H42" s="42">
        <f>F42/E42*100</f>
        <v>186.60000000000002</v>
      </c>
      <c r="J42" s="12"/>
    </row>
    <row r="43" spans="1:10" ht="15.75">
      <c r="A43" s="34" t="s">
        <v>41</v>
      </c>
      <c r="B43" s="73">
        <v>140</v>
      </c>
      <c r="C43" s="38">
        <v>63</v>
      </c>
      <c r="D43" s="38"/>
      <c r="E43" s="38">
        <v>90</v>
      </c>
      <c r="F43" s="38"/>
      <c r="G43" s="39">
        <f>F43-E43</f>
        <v>-90</v>
      </c>
      <c r="H43" s="42"/>
      <c r="J43" s="12"/>
    </row>
    <row r="44" spans="1:10" ht="15.75">
      <c r="A44" s="34" t="s">
        <v>42</v>
      </c>
      <c r="B44" s="73">
        <v>150</v>
      </c>
      <c r="C44" s="38"/>
      <c r="D44" s="38"/>
      <c r="E44" s="38"/>
      <c r="F44" s="38"/>
      <c r="G44" s="39"/>
      <c r="H44" s="42"/>
      <c r="J44" s="12"/>
    </row>
    <row r="45" spans="1:10" ht="15.75">
      <c r="A45" s="34" t="s">
        <v>43</v>
      </c>
      <c r="B45" s="73">
        <v>160</v>
      </c>
      <c r="C45" s="38"/>
      <c r="D45" s="38"/>
      <c r="E45" s="38"/>
      <c r="F45" s="38"/>
      <c r="G45" s="39"/>
      <c r="H45" s="42"/>
      <c r="J45" s="12"/>
    </row>
    <row r="46" spans="1:10" s="62" customFormat="1" ht="15.75">
      <c r="A46" s="35" t="s">
        <v>44</v>
      </c>
      <c r="B46" s="74">
        <v>170</v>
      </c>
      <c r="C46" s="40">
        <f>SUM(C39:C45)</f>
        <v>59416</v>
      </c>
      <c r="D46" s="40">
        <f>SUM(D39:D45)</f>
        <v>69191</v>
      </c>
      <c r="E46" s="40">
        <f>SUM(E39:E45)</f>
        <v>63782</v>
      </c>
      <c r="F46" s="40">
        <f>SUM(F39:F45)</f>
        <v>69191</v>
      </c>
      <c r="G46" s="41">
        <f>F46-E46</f>
        <v>5409</v>
      </c>
      <c r="H46" s="43">
        <f>F46/E46*100</f>
        <v>108.48044902950676</v>
      </c>
      <c r="I46" s="61"/>
      <c r="J46" s="61"/>
    </row>
    <row r="47" spans="1:10" ht="15.75">
      <c r="A47" s="35" t="s">
        <v>45</v>
      </c>
      <c r="B47" s="73"/>
      <c r="C47" s="38"/>
      <c r="D47" s="38"/>
      <c r="E47" s="38"/>
      <c r="F47" s="38"/>
      <c r="G47" s="39"/>
      <c r="H47" s="42"/>
      <c r="I47" s="11"/>
      <c r="J47" s="11"/>
    </row>
    <row r="48" spans="1:10" ht="15.75">
      <c r="A48" s="34" t="s">
        <v>46</v>
      </c>
      <c r="B48" s="73">
        <v>180</v>
      </c>
      <c r="C48" s="38">
        <f>SUM(C49:C50)</f>
        <v>5236</v>
      </c>
      <c r="D48" s="38">
        <v>2570</v>
      </c>
      <c r="E48" s="38">
        <f>SUM(E49:E50)</f>
        <v>8476</v>
      </c>
      <c r="F48" s="38">
        <v>2570</v>
      </c>
      <c r="G48" s="39">
        <f>F48-E48</f>
        <v>-5906</v>
      </c>
      <c r="H48" s="42">
        <f>F48/E48*100</f>
        <v>30.320906087777256</v>
      </c>
      <c r="I48" s="11"/>
      <c r="J48" s="11"/>
    </row>
    <row r="49" spans="1:10" ht="15.75">
      <c r="A49" s="34" t="s">
        <v>47</v>
      </c>
      <c r="B49" s="73">
        <v>181</v>
      </c>
      <c r="C49" s="38">
        <f>C25-C39</f>
        <v>5236</v>
      </c>
      <c r="D49" s="38"/>
      <c r="E49" s="38">
        <f>E25-E39</f>
        <v>8476</v>
      </c>
      <c r="F49" s="38"/>
      <c r="G49" s="39">
        <f>F49-E49</f>
        <v>-8476</v>
      </c>
      <c r="H49" s="42"/>
      <c r="I49" s="11"/>
      <c r="J49" s="11"/>
    </row>
    <row r="50" spans="1:10" ht="15.75">
      <c r="A50" s="34" t="s">
        <v>48</v>
      </c>
      <c r="B50" s="73">
        <v>182</v>
      </c>
      <c r="C50" s="38"/>
      <c r="D50" s="38">
        <v>2570</v>
      </c>
      <c r="E50" s="38"/>
      <c r="F50" s="38">
        <v>2570</v>
      </c>
      <c r="G50" s="39"/>
      <c r="H50" s="42"/>
      <c r="I50" s="11"/>
      <c r="J50" s="11"/>
    </row>
    <row r="51" spans="1:10" ht="31.5" customHeight="1">
      <c r="A51" s="34" t="s">
        <v>49</v>
      </c>
      <c r="B51" s="73">
        <v>190</v>
      </c>
      <c r="C51" s="90">
        <v>1978</v>
      </c>
      <c r="D51" s="90">
        <v>3635</v>
      </c>
      <c r="E51" s="90">
        <f>SUM(E52:E53)</f>
        <v>4398</v>
      </c>
      <c r="F51" s="90">
        <v>3635</v>
      </c>
      <c r="G51" s="92">
        <f>F51-E51</f>
        <v>-763</v>
      </c>
      <c r="H51" s="93">
        <f>F51/E51*100</f>
        <v>82.65120509322419</v>
      </c>
      <c r="I51" s="11"/>
      <c r="J51" s="11"/>
    </row>
    <row r="52" spans="1:10" ht="15.75">
      <c r="A52" s="34" t="s">
        <v>47</v>
      </c>
      <c r="B52" s="73">
        <v>191</v>
      </c>
      <c r="C52" s="90"/>
      <c r="D52" s="90"/>
      <c r="E52" s="90">
        <f>E48+E26-E40-E41-E42</f>
        <v>4398</v>
      </c>
      <c r="F52" s="90"/>
      <c r="G52" s="92">
        <f>F52-E52</f>
        <v>-4398</v>
      </c>
      <c r="H52" s="93"/>
      <c r="I52" s="11"/>
      <c r="J52" s="11"/>
    </row>
    <row r="53" spans="1:10" ht="15.75">
      <c r="A53" s="34" t="s">
        <v>48</v>
      </c>
      <c r="B53" s="73">
        <v>192</v>
      </c>
      <c r="C53" s="90">
        <v>1978</v>
      </c>
      <c r="D53" s="90">
        <v>3635</v>
      </c>
      <c r="E53" s="90"/>
      <c r="F53" s="90">
        <v>3635</v>
      </c>
      <c r="G53" s="92"/>
      <c r="H53" s="93"/>
      <c r="I53" s="11"/>
      <c r="J53" s="11"/>
    </row>
    <row r="54" spans="1:10" ht="31.5">
      <c r="A54" s="34" t="s">
        <v>50</v>
      </c>
      <c r="B54" s="73">
        <v>200</v>
      </c>
      <c r="C54" s="90">
        <v>1117</v>
      </c>
      <c r="D54" s="90">
        <v>2597</v>
      </c>
      <c r="E54" s="90">
        <f>SUM(E55:E56)</f>
        <v>4948</v>
      </c>
      <c r="F54" s="90">
        <v>2597</v>
      </c>
      <c r="G54" s="92">
        <f>F54-E54</f>
        <v>-2351</v>
      </c>
      <c r="H54" s="93">
        <f>F54/E54*100</f>
        <v>52.485852869846404</v>
      </c>
      <c r="I54" s="11"/>
      <c r="J54" s="11"/>
    </row>
    <row r="55" spans="1:10" ht="15.75">
      <c r="A55" s="34" t="s">
        <v>47</v>
      </c>
      <c r="B55" s="73">
        <v>201</v>
      </c>
      <c r="C55" s="90"/>
      <c r="D55" s="90"/>
      <c r="E55" s="90">
        <f>E51+E33-E43-E45</f>
        <v>4948</v>
      </c>
      <c r="F55" s="90"/>
      <c r="G55" s="92">
        <f>(F55-F56)-E55</f>
        <v>-7545</v>
      </c>
      <c r="H55" s="93">
        <f>-F56/E55*100</f>
        <v>-52.485852869846404</v>
      </c>
      <c r="I55" s="11"/>
      <c r="J55" s="11"/>
    </row>
    <row r="56" spans="1:10" ht="15.75">
      <c r="A56" s="34" t="s">
        <v>48</v>
      </c>
      <c r="B56" s="73">
        <v>202</v>
      </c>
      <c r="C56" s="90">
        <v>1117</v>
      </c>
      <c r="D56" s="90">
        <v>2597</v>
      </c>
      <c r="E56" s="90"/>
      <c r="F56" s="90">
        <v>2597</v>
      </c>
      <c r="G56" s="92"/>
      <c r="H56" s="93"/>
      <c r="I56" s="11"/>
      <c r="J56" s="11"/>
    </row>
    <row r="57" spans="1:10" ht="15.75">
      <c r="A57" s="34" t="s">
        <v>51</v>
      </c>
      <c r="B57" s="73">
        <v>210</v>
      </c>
      <c r="C57" s="90"/>
      <c r="D57" s="90"/>
      <c r="E57" s="90"/>
      <c r="F57" s="90"/>
      <c r="G57" s="92"/>
      <c r="H57" s="93"/>
      <c r="I57" s="11"/>
      <c r="J57" s="11"/>
    </row>
    <row r="58" spans="1:10" ht="15.75">
      <c r="A58" s="34" t="s">
        <v>52</v>
      </c>
      <c r="B58" s="73">
        <v>220</v>
      </c>
      <c r="C58" s="90">
        <f>SUM(C59:C60)</f>
        <v>1117</v>
      </c>
      <c r="D58" s="90">
        <f>SUM(D59:D60)</f>
        <v>2597</v>
      </c>
      <c r="E58" s="90">
        <f>SUM(E59:E60)</f>
        <v>4948</v>
      </c>
      <c r="F58" s="90">
        <f>SUM(F59:F60)</f>
        <v>2597</v>
      </c>
      <c r="G58" s="92">
        <f>F58-E58</f>
        <v>-2351</v>
      </c>
      <c r="H58" s="93">
        <f>F58/E58*100</f>
        <v>52.485852869846404</v>
      </c>
      <c r="I58" s="11"/>
      <c r="J58" s="11"/>
    </row>
    <row r="59" spans="1:10" ht="15.75">
      <c r="A59" s="34" t="s">
        <v>53</v>
      </c>
      <c r="B59" s="73">
        <v>221</v>
      </c>
      <c r="C59" s="90"/>
      <c r="D59" s="90"/>
      <c r="E59" s="90">
        <f>E54-E57</f>
        <v>4948</v>
      </c>
      <c r="F59" s="90"/>
      <c r="G59" s="92"/>
      <c r="H59" s="93"/>
      <c r="I59" s="11"/>
      <c r="J59" s="11"/>
    </row>
    <row r="60" spans="1:10" ht="15.75">
      <c r="A60" s="34" t="s">
        <v>54</v>
      </c>
      <c r="B60" s="73">
        <v>222</v>
      </c>
      <c r="C60" s="38">
        <f>C54-C57</f>
        <v>1117</v>
      </c>
      <c r="D60" s="38">
        <f>D54-D57</f>
        <v>2597</v>
      </c>
      <c r="E60" s="38"/>
      <c r="F60" s="38">
        <f>F54-F57</f>
        <v>2597</v>
      </c>
      <c r="G60" s="39"/>
      <c r="H60" s="42"/>
      <c r="I60" s="11"/>
      <c r="J60" s="11"/>
    </row>
    <row r="61" spans="1:10" ht="15.75" customHeight="1" thickBot="1">
      <c r="A61" s="37" t="s">
        <v>55</v>
      </c>
      <c r="B61" s="80">
        <v>230</v>
      </c>
      <c r="C61" s="70"/>
      <c r="D61" s="70"/>
      <c r="E61" s="70">
        <v>487.1</v>
      </c>
      <c r="F61" s="70"/>
      <c r="G61" s="110">
        <f>F61-E61</f>
        <v>-487.1</v>
      </c>
      <c r="H61" s="111"/>
      <c r="I61" s="11"/>
      <c r="J61" s="11"/>
    </row>
    <row r="62" spans="1:10" ht="15" customHeight="1" thickBot="1">
      <c r="A62" s="115" t="s">
        <v>56</v>
      </c>
      <c r="B62" s="116"/>
      <c r="C62" s="116"/>
      <c r="D62" s="116"/>
      <c r="E62" s="116"/>
      <c r="F62" s="116"/>
      <c r="G62" s="116"/>
      <c r="H62" s="117"/>
      <c r="I62" s="11"/>
      <c r="J62" s="11"/>
    </row>
    <row r="63" spans="1:10" ht="15.75">
      <c r="A63" s="46" t="s">
        <v>57</v>
      </c>
      <c r="B63" s="77">
        <v>240</v>
      </c>
      <c r="C63" s="54">
        <v>18152</v>
      </c>
      <c r="D63" s="54">
        <v>23431</v>
      </c>
      <c r="E63" s="54">
        <v>23760</v>
      </c>
      <c r="F63" s="54">
        <v>23431</v>
      </c>
      <c r="G63" s="55">
        <f aca="true" t="shared" si="1" ref="G63:G68">F63-E63</f>
        <v>-329</v>
      </c>
      <c r="H63" s="48">
        <f aca="true" t="shared" si="2" ref="H63:H68">F63/E63*100</f>
        <v>98.61531986531986</v>
      </c>
      <c r="I63" s="11"/>
      <c r="J63" s="11"/>
    </row>
    <row r="64" spans="1:10" ht="15.75">
      <c r="A64" s="34" t="s">
        <v>58</v>
      </c>
      <c r="B64" s="73">
        <v>250</v>
      </c>
      <c r="C64" s="30">
        <v>30549</v>
      </c>
      <c r="D64" s="30">
        <v>33431</v>
      </c>
      <c r="E64" s="30">
        <v>29520</v>
      </c>
      <c r="F64" s="30">
        <v>33431</v>
      </c>
      <c r="G64" s="39">
        <f t="shared" si="1"/>
        <v>3911</v>
      </c>
      <c r="H64" s="42">
        <f t="shared" si="2"/>
        <v>113.24864498644986</v>
      </c>
      <c r="J64" s="12"/>
    </row>
    <row r="65" spans="1:10" ht="15.75">
      <c r="A65" s="34" t="s">
        <v>59</v>
      </c>
      <c r="B65" s="73">
        <v>260</v>
      </c>
      <c r="C65" s="30">
        <v>6397</v>
      </c>
      <c r="D65" s="30">
        <v>6958</v>
      </c>
      <c r="E65" s="30">
        <v>6496</v>
      </c>
      <c r="F65" s="30">
        <v>6958</v>
      </c>
      <c r="G65" s="39">
        <f t="shared" si="1"/>
        <v>462</v>
      </c>
      <c r="H65" s="42">
        <f t="shared" si="2"/>
        <v>107.11206896551724</v>
      </c>
      <c r="J65" s="12"/>
    </row>
    <row r="66" spans="1:10" ht="15.75">
      <c r="A66" s="34" t="s">
        <v>60</v>
      </c>
      <c r="B66" s="73">
        <v>270</v>
      </c>
      <c r="C66" s="30">
        <v>3148</v>
      </c>
      <c r="D66" s="30">
        <v>3381</v>
      </c>
      <c r="E66" s="30">
        <v>2600</v>
      </c>
      <c r="F66" s="30">
        <v>3381</v>
      </c>
      <c r="G66" s="39">
        <f t="shared" si="1"/>
        <v>781</v>
      </c>
      <c r="H66" s="42">
        <f t="shared" si="2"/>
        <v>130.03846153846155</v>
      </c>
      <c r="J66" s="12"/>
    </row>
    <row r="67" spans="1:10" ht="15.75">
      <c r="A67" s="34" t="s">
        <v>61</v>
      </c>
      <c r="B67" s="73">
        <v>280</v>
      </c>
      <c r="C67" s="30">
        <v>1107</v>
      </c>
      <c r="D67" s="30">
        <v>1990</v>
      </c>
      <c r="E67" s="30">
        <v>500</v>
      </c>
      <c r="F67" s="30">
        <v>1990</v>
      </c>
      <c r="G67" s="39">
        <f t="shared" si="1"/>
        <v>1490</v>
      </c>
      <c r="H67" s="42">
        <f t="shared" si="2"/>
        <v>398</v>
      </c>
      <c r="J67" s="12"/>
    </row>
    <row r="68" spans="1:10" s="62" customFormat="1" ht="16.5" thickBot="1">
      <c r="A68" s="57" t="s">
        <v>62</v>
      </c>
      <c r="B68" s="78">
        <v>290</v>
      </c>
      <c r="C68" s="58">
        <f>SUM(C63:C67)</f>
        <v>59353</v>
      </c>
      <c r="D68" s="58">
        <f>SUM(D63:D67)</f>
        <v>69191</v>
      </c>
      <c r="E68" s="58">
        <f>SUM(E63:E67)</f>
        <v>62876</v>
      </c>
      <c r="F68" s="58">
        <f>SUM(F63:F67)</f>
        <v>69191</v>
      </c>
      <c r="G68" s="59">
        <f t="shared" si="1"/>
        <v>6315</v>
      </c>
      <c r="H68" s="60">
        <f t="shared" si="2"/>
        <v>110.0435778357402</v>
      </c>
      <c r="I68" s="61"/>
      <c r="J68" s="61"/>
    </row>
    <row r="69" spans="1:10" ht="15.75" customHeight="1" thickBot="1">
      <c r="A69" s="139" t="s">
        <v>63</v>
      </c>
      <c r="B69" s="140"/>
      <c r="C69" s="140"/>
      <c r="D69" s="140"/>
      <c r="E69" s="140"/>
      <c r="F69" s="140"/>
      <c r="G69" s="140"/>
      <c r="H69" s="141"/>
      <c r="J69" s="12"/>
    </row>
    <row r="70" spans="1:10" ht="47.25">
      <c r="A70" s="49" t="s">
        <v>64</v>
      </c>
      <c r="B70" s="79">
        <v>300</v>
      </c>
      <c r="C70" s="86">
        <f>SUM(C71:C74)</f>
        <v>12696.2</v>
      </c>
      <c r="D70" s="86">
        <f>SUM(D71:D74)</f>
        <v>13792.9</v>
      </c>
      <c r="E70" s="86">
        <f>SUM(E71:E74)</f>
        <v>15476</v>
      </c>
      <c r="F70" s="86">
        <f>SUM(F71:F74)</f>
        <v>13792.9</v>
      </c>
      <c r="G70" s="87">
        <f>F70-E70</f>
        <v>-1683.1000000000004</v>
      </c>
      <c r="H70" s="88">
        <f>F70/E70*100</f>
        <v>89.12445076247091</v>
      </c>
      <c r="J70" s="12"/>
    </row>
    <row r="71" spans="1:10" ht="15.75">
      <c r="A71" s="34" t="s">
        <v>65</v>
      </c>
      <c r="B71" s="73">
        <v>301</v>
      </c>
      <c r="C71" s="89"/>
      <c r="D71" s="89"/>
      <c r="E71" s="89"/>
      <c r="F71" s="89"/>
      <c r="G71" s="90"/>
      <c r="H71" s="91"/>
      <c r="J71" s="12"/>
    </row>
    <row r="72" spans="1:10" ht="31.5">
      <c r="A72" s="34" t="s">
        <v>66</v>
      </c>
      <c r="B72" s="73">
        <v>302</v>
      </c>
      <c r="C72" s="89">
        <v>6575</v>
      </c>
      <c r="D72" s="89">
        <v>6876.9</v>
      </c>
      <c r="E72" s="89">
        <v>9248</v>
      </c>
      <c r="F72" s="89">
        <v>6876.9</v>
      </c>
      <c r="G72" s="90">
        <f>F72-E72</f>
        <v>-2371.1000000000004</v>
      </c>
      <c r="H72" s="91">
        <f>F72/E72*100</f>
        <v>74.3609429065744</v>
      </c>
      <c r="J72" s="12"/>
    </row>
    <row r="73" spans="1:10" ht="31.5">
      <c r="A73" s="34" t="s">
        <v>67</v>
      </c>
      <c r="B73" s="73">
        <v>303</v>
      </c>
      <c r="C73" s="89"/>
      <c r="D73" s="89"/>
      <c r="E73" s="89"/>
      <c r="F73" s="89"/>
      <c r="G73" s="90"/>
      <c r="H73" s="91"/>
      <c r="J73" s="12"/>
    </row>
    <row r="74" spans="1:10" ht="15.75" customHeight="1">
      <c r="A74" s="34" t="s">
        <v>68</v>
      </c>
      <c r="B74" s="73">
        <v>304</v>
      </c>
      <c r="C74" s="89">
        <f>5648.1+473.1</f>
        <v>6121.200000000001</v>
      </c>
      <c r="D74" s="89">
        <f>6376.9+539.1</f>
        <v>6916</v>
      </c>
      <c r="E74" s="89">
        <v>6228</v>
      </c>
      <c r="F74" s="89">
        <f>6376.9+539.1</f>
        <v>6916</v>
      </c>
      <c r="G74" s="90">
        <f>F74-E74</f>
        <v>688</v>
      </c>
      <c r="H74" s="91">
        <f>F74/E74*100</f>
        <v>111.04688503532434</v>
      </c>
      <c r="I74" s="12" t="s">
        <v>108</v>
      </c>
      <c r="J74" s="12"/>
    </row>
    <row r="75" spans="1:10" ht="31.5">
      <c r="A75" s="34" t="s">
        <v>69</v>
      </c>
      <c r="B75" s="73" t="s">
        <v>70</v>
      </c>
      <c r="C75" s="89"/>
      <c r="D75" s="89"/>
      <c r="E75" s="89">
        <v>487.1</v>
      </c>
      <c r="F75" s="89"/>
      <c r="G75" s="90">
        <f>F75-E75</f>
        <v>-487.1</v>
      </c>
      <c r="H75" s="91"/>
      <c r="J75" s="12"/>
    </row>
    <row r="76" spans="1:10" ht="15.75">
      <c r="A76" s="34" t="s">
        <v>71</v>
      </c>
      <c r="B76" s="73" t="s">
        <v>72</v>
      </c>
      <c r="C76" s="89"/>
      <c r="D76" s="89"/>
      <c r="E76" s="89"/>
      <c r="F76" s="89"/>
      <c r="G76" s="90"/>
      <c r="H76" s="91"/>
      <c r="J76" s="12"/>
    </row>
    <row r="77" spans="1:10" ht="31.5">
      <c r="A77" s="35" t="s">
        <v>73</v>
      </c>
      <c r="B77" s="74">
        <v>310</v>
      </c>
      <c r="C77" s="63"/>
      <c r="D77" s="63"/>
      <c r="E77" s="63"/>
      <c r="F77" s="63"/>
      <c r="G77" s="40"/>
      <c r="H77" s="65"/>
      <c r="J77" s="12"/>
    </row>
    <row r="78" spans="1:10" ht="47.25">
      <c r="A78" s="34" t="s">
        <v>74</v>
      </c>
      <c r="B78" s="73">
        <v>311</v>
      </c>
      <c r="C78" s="30"/>
      <c r="D78" s="30"/>
      <c r="E78" s="30"/>
      <c r="F78" s="30"/>
      <c r="G78" s="38"/>
      <c r="H78" s="64"/>
      <c r="J78" s="12"/>
    </row>
    <row r="79" spans="1:10" ht="15.75">
      <c r="A79" s="34" t="s">
        <v>75</v>
      </c>
      <c r="B79" s="73">
        <v>312</v>
      </c>
      <c r="C79" s="30"/>
      <c r="D79" s="30"/>
      <c r="E79" s="30"/>
      <c r="F79" s="30"/>
      <c r="G79" s="38"/>
      <c r="H79" s="64"/>
      <c r="J79" s="12"/>
    </row>
    <row r="80" spans="1:10" ht="15.75">
      <c r="A80" s="34" t="s">
        <v>76</v>
      </c>
      <c r="B80" s="73">
        <v>313</v>
      </c>
      <c r="C80" s="30"/>
      <c r="D80" s="30"/>
      <c r="E80" s="30"/>
      <c r="F80" s="30"/>
      <c r="G80" s="38"/>
      <c r="H80" s="64"/>
      <c r="J80" s="12"/>
    </row>
    <row r="81" spans="1:10" ht="31.5">
      <c r="A81" s="35" t="s">
        <v>77</v>
      </c>
      <c r="B81" s="74">
        <v>320</v>
      </c>
      <c r="C81" s="98">
        <f>C82+C83</f>
        <v>6397</v>
      </c>
      <c r="D81" s="98">
        <f>D82+D83</f>
        <v>6958</v>
      </c>
      <c r="E81" s="98">
        <f>E82+E83</f>
        <v>6076</v>
      </c>
      <c r="F81" s="98">
        <f>F82+F83</f>
        <v>6958</v>
      </c>
      <c r="G81" s="95">
        <f aca="true" t="shared" si="3" ref="G81:G86">F81-E81</f>
        <v>882</v>
      </c>
      <c r="H81" s="99">
        <f>F81/E81*100</f>
        <v>114.51612903225808</v>
      </c>
      <c r="J81" s="12"/>
    </row>
    <row r="82" spans="1:10" ht="48.75" customHeight="1">
      <c r="A82" s="34" t="s">
        <v>78</v>
      </c>
      <c r="B82" s="73">
        <v>321</v>
      </c>
      <c r="C82" s="89">
        <v>6397</v>
      </c>
      <c r="D82" s="89">
        <v>6958</v>
      </c>
      <c r="E82" s="89">
        <v>6076</v>
      </c>
      <c r="F82" s="89">
        <v>6958</v>
      </c>
      <c r="G82" s="90">
        <f t="shared" si="3"/>
        <v>882</v>
      </c>
      <c r="H82" s="91">
        <f>F82/E82*100</f>
        <v>114.51612903225808</v>
      </c>
      <c r="J82" s="12"/>
    </row>
    <row r="83" spans="1:10" ht="15.75">
      <c r="A83" s="34" t="s">
        <v>71</v>
      </c>
      <c r="B83" s="73">
        <v>322</v>
      </c>
      <c r="C83" s="89"/>
      <c r="D83" s="89"/>
      <c r="E83" s="89"/>
      <c r="F83" s="89"/>
      <c r="G83" s="90"/>
      <c r="H83" s="91"/>
      <c r="J83" s="12"/>
    </row>
    <row r="84" spans="1:10" s="62" customFormat="1" ht="15.75">
      <c r="A84" s="35" t="s">
        <v>79</v>
      </c>
      <c r="B84" s="74">
        <v>330</v>
      </c>
      <c r="C84" s="98">
        <f>C85+C86</f>
        <v>891.8</v>
      </c>
      <c r="D84" s="98">
        <f>D85+D86</f>
        <v>1342.7</v>
      </c>
      <c r="E84" s="98">
        <f>E85+E86</f>
        <v>1020</v>
      </c>
      <c r="F84" s="98">
        <f>F85+F86</f>
        <v>1342.7</v>
      </c>
      <c r="G84" s="95">
        <f t="shared" si="3"/>
        <v>322.70000000000005</v>
      </c>
      <c r="H84" s="99">
        <f>F84/E84*100</f>
        <v>131.63725490196077</v>
      </c>
      <c r="I84" s="61"/>
      <c r="J84" s="61"/>
    </row>
    <row r="85" spans="1:10" ht="15.75">
      <c r="A85" s="34" t="s">
        <v>80</v>
      </c>
      <c r="B85" s="73">
        <v>331</v>
      </c>
      <c r="C85" s="89"/>
      <c r="D85" s="89"/>
      <c r="E85" s="89"/>
      <c r="F85" s="89"/>
      <c r="G85" s="90"/>
      <c r="H85" s="91"/>
      <c r="J85" s="12"/>
    </row>
    <row r="86" spans="1:10" ht="16.5" thickBot="1">
      <c r="A86" s="44" t="s">
        <v>81</v>
      </c>
      <c r="B86" s="76">
        <v>332</v>
      </c>
      <c r="C86" s="56">
        <v>891.8</v>
      </c>
      <c r="D86" s="56">
        <v>1342.7</v>
      </c>
      <c r="E86" s="56">
        <v>1020</v>
      </c>
      <c r="F86" s="56">
        <v>1342.7</v>
      </c>
      <c r="G86" s="45">
        <f t="shared" si="3"/>
        <v>322.70000000000005</v>
      </c>
      <c r="H86" s="66">
        <f>F86/E86*100</f>
        <v>131.63725490196077</v>
      </c>
      <c r="I86" s="12" t="s">
        <v>109</v>
      </c>
      <c r="J86" s="12"/>
    </row>
    <row r="87" spans="1:10" ht="15.75" customHeight="1" thickBot="1">
      <c r="A87" s="115" t="s">
        <v>82</v>
      </c>
      <c r="B87" s="116"/>
      <c r="C87" s="116"/>
      <c r="D87" s="116"/>
      <c r="E87" s="116"/>
      <c r="F87" s="116"/>
      <c r="G87" s="116"/>
      <c r="H87" s="117"/>
      <c r="J87" s="12"/>
    </row>
    <row r="88" spans="1:11" ht="15.75">
      <c r="A88" s="46" t="s">
        <v>83</v>
      </c>
      <c r="B88" s="77">
        <v>340</v>
      </c>
      <c r="C88" s="54"/>
      <c r="D88" s="54"/>
      <c r="E88" s="54"/>
      <c r="F88" s="54"/>
      <c r="G88" s="67"/>
      <c r="H88" s="68"/>
      <c r="J88" s="12"/>
      <c r="K88" s="12"/>
    </row>
    <row r="89" spans="1:11" ht="15.75">
      <c r="A89" s="34" t="s">
        <v>84</v>
      </c>
      <c r="B89" s="73">
        <v>341</v>
      </c>
      <c r="C89" s="89"/>
      <c r="D89" s="89"/>
      <c r="E89" s="89"/>
      <c r="F89" s="89"/>
      <c r="G89" s="90"/>
      <c r="H89" s="91"/>
      <c r="J89" s="12"/>
      <c r="K89" s="12"/>
    </row>
    <row r="90" spans="1:11" ht="32.25" customHeight="1">
      <c r="A90" s="34" t="s">
        <v>85</v>
      </c>
      <c r="B90" s="73">
        <v>350</v>
      </c>
      <c r="C90" s="89">
        <v>4635.5</v>
      </c>
      <c r="D90" s="89">
        <v>3427.9</v>
      </c>
      <c r="E90" s="89">
        <v>5929</v>
      </c>
      <c r="F90" s="89">
        <v>3767.4</v>
      </c>
      <c r="G90" s="90">
        <f aca="true" t="shared" si="4" ref="G90:G99">F90-E90</f>
        <v>-2161.6</v>
      </c>
      <c r="H90" s="91">
        <f>F90/E90*100</f>
        <v>63.54191263282173</v>
      </c>
      <c r="J90" s="12"/>
      <c r="K90" s="12"/>
    </row>
    <row r="91" spans="1:11" ht="15.75">
      <c r="A91" s="34" t="s">
        <v>84</v>
      </c>
      <c r="B91" s="73">
        <v>351</v>
      </c>
      <c r="C91" s="89">
        <v>3557.3</v>
      </c>
      <c r="D91" s="89">
        <v>2173.1</v>
      </c>
      <c r="E91" s="89">
        <v>5929</v>
      </c>
      <c r="F91" s="89">
        <v>2512.6</v>
      </c>
      <c r="G91" s="90">
        <f t="shared" si="4"/>
        <v>-3416.4</v>
      </c>
      <c r="H91" s="91">
        <f>F91/E91*100</f>
        <v>42.378141339180296</v>
      </c>
      <c r="J91" s="12"/>
      <c r="K91" s="12"/>
    </row>
    <row r="92" spans="1:11" ht="31.5">
      <c r="A92" s="34" t="s">
        <v>86</v>
      </c>
      <c r="B92" s="73">
        <v>360</v>
      </c>
      <c r="C92" s="89"/>
      <c r="D92" s="89"/>
      <c r="E92" s="89"/>
      <c r="F92" s="89"/>
      <c r="G92" s="90"/>
      <c r="H92" s="91"/>
      <c r="J92" s="12"/>
      <c r="K92" s="12"/>
    </row>
    <row r="93" spans="1:11" ht="15.75">
      <c r="A93" s="34" t="s">
        <v>84</v>
      </c>
      <c r="B93" s="73">
        <v>361</v>
      </c>
      <c r="C93" s="89"/>
      <c r="D93" s="89"/>
      <c r="E93" s="89"/>
      <c r="F93" s="89"/>
      <c r="G93" s="90"/>
      <c r="H93" s="91"/>
      <c r="J93" s="12"/>
      <c r="K93" s="12"/>
    </row>
    <row r="94" spans="1:11" ht="31.5">
      <c r="A94" s="34" t="s">
        <v>87</v>
      </c>
      <c r="B94" s="73">
        <v>370</v>
      </c>
      <c r="C94" s="89"/>
      <c r="D94" s="89"/>
      <c r="E94" s="89"/>
      <c r="F94" s="89"/>
      <c r="G94" s="90"/>
      <c r="H94" s="91"/>
      <c r="J94" s="12"/>
      <c r="K94" s="12"/>
    </row>
    <row r="95" spans="1:11" ht="15.75">
      <c r="A95" s="34" t="s">
        <v>84</v>
      </c>
      <c r="B95" s="73">
        <v>371</v>
      </c>
      <c r="C95" s="89"/>
      <c r="D95" s="89"/>
      <c r="E95" s="89"/>
      <c r="F95" s="89"/>
      <c r="G95" s="90"/>
      <c r="H95" s="91"/>
      <c r="J95" s="12"/>
      <c r="K95" s="12"/>
    </row>
    <row r="96" spans="1:11" ht="49.5" customHeight="1">
      <c r="A96" s="34" t="s">
        <v>88</v>
      </c>
      <c r="B96" s="73">
        <v>380</v>
      </c>
      <c r="C96" s="89">
        <v>3298.8</v>
      </c>
      <c r="D96" s="89">
        <v>1204</v>
      </c>
      <c r="E96" s="89">
        <v>7009.6</v>
      </c>
      <c r="F96" s="89">
        <v>864.5</v>
      </c>
      <c r="G96" s="90">
        <f t="shared" si="4"/>
        <v>-6145.1</v>
      </c>
      <c r="H96" s="91">
        <f>F96/E96*100</f>
        <v>12.333086053412462</v>
      </c>
      <c r="J96" s="12"/>
      <c r="K96" s="12"/>
    </row>
    <row r="97" spans="1:11" ht="15.75">
      <c r="A97" s="34" t="s">
        <v>84</v>
      </c>
      <c r="B97" s="73">
        <v>381</v>
      </c>
      <c r="C97" s="89">
        <v>2086.9</v>
      </c>
      <c r="D97" s="89">
        <v>339.5</v>
      </c>
      <c r="E97" s="89">
        <v>7009.6</v>
      </c>
      <c r="F97" s="89"/>
      <c r="G97" s="90">
        <f t="shared" si="4"/>
        <v>-7009.6</v>
      </c>
      <c r="H97" s="91"/>
      <c r="J97" s="12"/>
      <c r="K97" s="12"/>
    </row>
    <row r="98" spans="1:11" s="62" customFormat="1" ht="34.5" customHeight="1">
      <c r="A98" s="35" t="s">
        <v>114</v>
      </c>
      <c r="B98" s="74">
        <v>390</v>
      </c>
      <c r="C98" s="98">
        <f aca="true" t="shared" si="5" ref="C98:F99">C88+C90+C92+C94+C96</f>
        <v>7934.3</v>
      </c>
      <c r="D98" s="98">
        <f t="shared" si="5"/>
        <v>4631.9</v>
      </c>
      <c r="E98" s="98">
        <f t="shared" si="5"/>
        <v>12938.6</v>
      </c>
      <c r="F98" s="98">
        <f t="shared" si="5"/>
        <v>4631.9</v>
      </c>
      <c r="G98" s="95">
        <f t="shared" si="4"/>
        <v>-8306.7</v>
      </c>
      <c r="H98" s="99">
        <f>F98/E98*100</f>
        <v>35.79908181719815</v>
      </c>
      <c r="I98" s="61"/>
      <c r="J98" s="61"/>
      <c r="K98" s="61"/>
    </row>
    <row r="99" spans="1:11" s="62" customFormat="1" ht="32.25" customHeight="1" thickBot="1">
      <c r="A99" s="57" t="s">
        <v>115</v>
      </c>
      <c r="B99" s="78">
        <v>391</v>
      </c>
      <c r="C99" s="100">
        <f>C89+C91+C93+C95+C97</f>
        <v>5644.200000000001</v>
      </c>
      <c r="D99" s="100">
        <f t="shared" si="5"/>
        <v>2512.6</v>
      </c>
      <c r="E99" s="100">
        <f t="shared" si="5"/>
        <v>12938.6</v>
      </c>
      <c r="F99" s="100">
        <f t="shared" si="5"/>
        <v>2512.6</v>
      </c>
      <c r="G99" s="101">
        <f t="shared" si="4"/>
        <v>-10426</v>
      </c>
      <c r="H99" s="102">
        <f>F99/E99*100</f>
        <v>19.419411682871406</v>
      </c>
      <c r="I99" s="61"/>
      <c r="J99" s="61"/>
      <c r="K99" s="61"/>
    </row>
    <row r="100" spans="1:10" ht="13.5" customHeight="1" thickBot="1">
      <c r="A100" s="136" t="s">
        <v>89</v>
      </c>
      <c r="B100" s="137"/>
      <c r="C100" s="137"/>
      <c r="D100" s="137"/>
      <c r="E100" s="137"/>
      <c r="F100" s="137"/>
      <c r="G100" s="137"/>
      <c r="H100" s="138"/>
      <c r="J100" s="12"/>
    </row>
    <row r="101" spans="1:10" ht="15.75">
      <c r="A101" s="46" t="s">
        <v>90</v>
      </c>
      <c r="B101" s="77">
        <v>400</v>
      </c>
      <c r="C101" s="54">
        <v>262</v>
      </c>
      <c r="D101" s="54">
        <v>250</v>
      </c>
      <c r="E101" s="54">
        <v>267</v>
      </c>
      <c r="F101" s="54">
        <v>250</v>
      </c>
      <c r="G101" s="67">
        <f>F101-E101</f>
        <v>-17</v>
      </c>
      <c r="H101" s="68">
        <f>F101/E101*100</f>
        <v>93.63295880149812</v>
      </c>
      <c r="J101" s="12"/>
    </row>
    <row r="102" spans="1:10" ht="15.75">
      <c r="A102" s="34" t="s">
        <v>91</v>
      </c>
      <c r="B102" s="73">
        <v>410</v>
      </c>
      <c r="C102" s="30">
        <v>53369</v>
      </c>
      <c r="D102" s="30">
        <v>57994</v>
      </c>
      <c r="E102" s="30">
        <v>55000</v>
      </c>
      <c r="F102" s="30">
        <v>57994</v>
      </c>
      <c r="G102" s="38">
        <f>F102-E102</f>
        <v>2994</v>
      </c>
      <c r="H102" s="64">
        <f>F102/E102*100</f>
        <v>105.44363636363636</v>
      </c>
      <c r="J102" s="12"/>
    </row>
    <row r="103" spans="1:10" ht="15.75">
      <c r="A103" s="34" t="s">
        <v>92</v>
      </c>
      <c r="B103" s="73">
        <v>420</v>
      </c>
      <c r="C103" s="30"/>
      <c r="D103" s="30"/>
      <c r="E103" s="30"/>
      <c r="F103" s="30"/>
      <c r="G103" s="38"/>
      <c r="H103" s="64"/>
      <c r="J103" s="12"/>
    </row>
    <row r="104" spans="1:10" ht="34.5" customHeight="1" thickBot="1">
      <c r="A104" s="37" t="s">
        <v>93</v>
      </c>
      <c r="B104" s="80">
        <v>430</v>
      </c>
      <c r="C104" s="69"/>
      <c r="D104" s="69"/>
      <c r="E104" s="69"/>
      <c r="F104" s="69"/>
      <c r="G104" s="70"/>
      <c r="H104" s="71"/>
      <c r="J104" s="12"/>
    </row>
    <row r="105" spans="1:10" ht="15.75">
      <c r="A105" s="2"/>
      <c r="B105" s="129"/>
      <c r="C105" s="129"/>
      <c r="D105" s="129"/>
      <c r="E105" s="133"/>
      <c r="F105" s="133"/>
      <c r="J105" s="12"/>
    </row>
    <row r="106" spans="1:10" ht="15.75">
      <c r="A106" s="7" t="s">
        <v>94</v>
      </c>
      <c r="B106" s="130"/>
      <c r="C106" s="130"/>
      <c r="D106" s="130"/>
      <c r="E106" s="134" t="s">
        <v>101</v>
      </c>
      <c r="F106" s="134"/>
      <c r="J106" s="12"/>
    </row>
    <row r="107" spans="1:10" ht="12.75">
      <c r="A107" s="3" t="s">
        <v>95</v>
      </c>
      <c r="B107" s="131" t="s">
        <v>98</v>
      </c>
      <c r="C107" s="131"/>
      <c r="D107" s="131"/>
      <c r="E107" s="135" t="s">
        <v>96</v>
      </c>
      <c r="F107" s="135"/>
      <c r="J107" s="12"/>
    </row>
    <row r="108" spans="1:10" ht="12.75" customHeight="1">
      <c r="A108" s="3"/>
      <c r="B108" s="132"/>
      <c r="C108" s="132"/>
      <c r="D108" s="132"/>
      <c r="E108" s="128"/>
      <c r="F108" s="128"/>
      <c r="J108" s="12"/>
    </row>
    <row r="109" spans="1:10" ht="15.75">
      <c r="A109" s="4"/>
      <c r="B109" s="83"/>
      <c r="C109" s="31"/>
      <c r="D109" s="31"/>
      <c r="E109" s="31"/>
      <c r="F109" s="31"/>
      <c r="J109" s="12"/>
    </row>
    <row r="110" spans="1:8" s="112" customFormat="1" ht="18.75">
      <c r="A110" s="146" t="s">
        <v>119</v>
      </c>
      <c r="B110" s="146"/>
      <c r="C110" s="146"/>
      <c r="D110" s="146"/>
      <c r="E110" s="146"/>
      <c r="F110" s="146"/>
      <c r="G110" s="146" t="s">
        <v>120</v>
      </c>
      <c r="H110" s="146"/>
    </row>
    <row r="111" spans="1:10" ht="15.75">
      <c r="A111" s="4"/>
      <c r="B111" s="83"/>
      <c r="C111" s="31"/>
      <c r="D111" s="31"/>
      <c r="E111" s="31"/>
      <c r="F111" s="31"/>
      <c r="J111" s="12"/>
    </row>
    <row r="112" ht="12.75">
      <c r="J112" s="12"/>
    </row>
    <row r="113" ht="12.75">
      <c r="J113" s="12"/>
    </row>
    <row r="114" ht="12.75">
      <c r="J114" s="12"/>
    </row>
    <row r="115" ht="12.75">
      <c r="J115" s="12"/>
    </row>
    <row r="116" ht="12.75">
      <c r="J116" s="12"/>
    </row>
    <row r="117" ht="12.75">
      <c r="J117" s="12"/>
    </row>
    <row r="118" ht="12.75">
      <c r="J118" s="12"/>
    </row>
    <row r="119" ht="12.75">
      <c r="J119" s="12"/>
    </row>
    <row r="120" ht="12.75">
      <c r="J120" s="12"/>
    </row>
    <row r="121" ht="12.75">
      <c r="J121" s="12"/>
    </row>
    <row r="122" ht="12.75">
      <c r="J122" s="12"/>
    </row>
    <row r="123" ht="12.75">
      <c r="J123" s="12"/>
    </row>
    <row r="124" ht="12.75">
      <c r="J124" s="12"/>
    </row>
    <row r="125" ht="12.75">
      <c r="J125" s="12"/>
    </row>
    <row r="126" ht="12.75">
      <c r="J126" s="12"/>
    </row>
    <row r="127" ht="12.75">
      <c r="J127" s="12"/>
    </row>
    <row r="128" ht="12.75">
      <c r="J128" s="12"/>
    </row>
    <row r="129" ht="12.75">
      <c r="J129" s="12"/>
    </row>
    <row r="130" ht="12.75">
      <c r="J130" s="12"/>
    </row>
    <row r="131" ht="12.75">
      <c r="J131" s="12"/>
    </row>
    <row r="132" ht="12.75">
      <c r="J132" s="12"/>
    </row>
    <row r="133" ht="12.75">
      <c r="J133" s="12"/>
    </row>
    <row r="134" ht="12.75">
      <c r="J134" s="12"/>
    </row>
    <row r="135" ht="12.75">
      <c r="J135" s="12"/>
    </row>
    <row r="136" ht="12.75">
      <c r="J136" s="12"/>
    </row>
  </sheetData>
  <sheetProtection/>
  <mergeCells count="24">
    <mergeCell ref="A87:H87"/>
    <mergeCell ref="A69:H69"/>
    <mergeCell ref="C16:D16"/>
    <mergeCell ref="E16:H16"/>
    <mergeCell ref="A12:H12"/>
    <mergeCell ref="E108:F108"/>
    <mergeCell ref="B105:D105"/>
    <mergeCell ref="B106:D106"/>
    <mergeCell ref="B107:D107"/>
    <mergeCell ref="B108:D108"/>
    <mergeCell ref="E105:F105"/>
    <mergeCell ref="E106:F106"/>
    <mergeCell ref="E107:F107"/>
    <mergeCell ref="A100:H100"/>
    <mergeCell ref="E1:H1"/>
    <mergeCell ref="A13:H13"/>
    <mergeCell ref="A62:H62"/>
    <mergeCell ref="A19:H19"/>
    <mergeCell ref="A5:F5"/>
    <mergeCell ref="A4:F4"/>
    <mergeCell ref="A16:A17"/>
    <mergeCell ref="B16:B17"/>
    <mergeCell ref="A14:H14"/>
    <mergeCell ref="A11:H11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scale="75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</cp:lastModifiedBy>
  <cp:lastPrinted>2023-03-23T13:10:45Z</cp:lastPrinted>
  <dcterms:created xsi:type="dcterms:W3CDTF">1996-10-08T23:32:33Z</dcterms:created>
  <dcterms:modified xsi:type="dcterms:W3CDTF">2023-04-24T11:23:22Z</dcterms:modified>
  <cp:category/>
  <cp:version/>
  <cp:contentType/>
  <cp:contentStatus/>
</cp:coreProperties>
</file>