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630" activeTab="0"/>
  </bookViews>
  <sheets>
    <sheet name="фін. план на 2023 р." sheetId="1" r:id="rId1"/>
  </sheets>
  <definedNames/>
  <calcPr fullCalcOnLoad="1" refMode="R1C1"/>
</workbook>
</file>

<file path=xl/sharedStrings.xml><?xml version="1.0" encoding="utf-8"?>
<sst xmlns="http://schemas.openxmlformats.org/spreadsheetml/2006/main" count="102" uniqueCount="99">
  <si>
    <t>Показники</t>
  </si>
  <si>
    <t>Плановий рік, усього</t>
  </si>
  <si>
    <t>У тому числі за кварталами</t>
  </si>
  <si>
    <t>І</t>
  </si>
  <si>
    <t>ІІ</t>
  </si>
  <si>
    <t>ІІІ</t>
  </si>
  <si>
    <t>IV</t>
  </si>
  <si>
    <t>Код рядка</t>
  </si>
  <si>
    <t>"ЗАТВЕРДЖЕНО"</t>
  </si>
  <si>
    <t>№</t>
  </si>
  <si>
    <t>від "___"_______________20____р.</t>
  </si>
  <si>
    <t>Проект</t>
  </si>
  <si>
    <t>Попередній</t>
  </si>
  <si>
    <t>Уточнений</t>
  </si>
  <si>
    <t>Зміни</t>
  </si>
  <si>
    <t>Фінансовий план підприємства</t>
  </si>
  <si>
    <t>Підприємство</t>
  </si>
  <si>
    <t>Орган управління</t>
  </si>
  <si>
    <t>Вид економ.діяльності</t>
  </si>
  <si>
    <t>Місцезнаходження</t>
  </si>
  <si>
    <t>Телефон</t>
  </si>
  <si>
    <t>Керівник</t>
  </si>
  <si>
    <t>Коди</t>
  </si>
  <si>
    <t>За ЄДРПОУ</t>
  </si>
  <si>
    <t>За КВЕД</t>
  </si>
  <si>
    <t>одиниця виміру: тис. гривень</t>
  </si>
  <si>
    <t xml:space="preserve">     Матеріальні затрати</t>
  </si>
  <si>
    <t xml:space="preserve">     Витрати на оплату праці</t>
  </si>
  <si>
    <t xml:space="preserve">     Відрахування на соціальні заходи</t>
  </si>
  <si>
    <t xml:space="preserve">     Інші операційні витрати</t>
  </si>
  <si>
    <t xml:space="preserve">     прибуток</t>
  </si>
  <si>
    <t xml:space="preserve">     збиток</t>
  </si>
  <si>
    <t>Чисельність працівників</t>
  </si>
  <si>
    <t>010</t>
  </si>
  <si>
    <t>020</t>
  </si>
  <si>
    <t>Фінансові результати діяльності до оподаткування :</t>
  </si>
  <si>
    <t>III.Додаткова інформація</t>
  </si>
  <si>
    <t>Зробити позначку "Х"</t>
  </si>
  <si>
    <t>Інші операційні доходи</t>
  </si>
  <si>
    <t>в т.ч.</t>
  </si>
  <si>
    <t>дохід від операційної оренди активів</t>
  </si>
  <si>
    <t>інші доходи від операційної діяльності (цільове фінансування з бюджету)</t>
  </si>
  <si>
    <t>Інші доходи</t>
  </si>
  <si>
    <t>дохід від безоплатно одержаних активів</t>
  </si>
  <si>
    <t>II.  Капітальні інвестиції</t>
  </si>
  <si>
    <t>Разом доходи</t>
  </si>
  <si>
    <t>141</t>
  </si>
  <si>
    <t>030</t>
  </si>
  <si>
    <t>040</t>
  </si>
  <si>
    <t>041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</si>
  <si>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</si>
  <si>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</si>
  <si>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</si>
  <si>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</si>
  <si>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</si>
  <si>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</si>
  <si>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</si>
  <si>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</si>
  <si>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</si>
  <si>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</si>
  <si>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</si>
  <si>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</si>
  <si>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Міські, районні у містах ради і виконавчі органи</t>
  </si>
  <si>
    <t>Керуючий справами виконкому</t>
  </si>
  <si>
    <t>Андрій ОХРІМЧУК</t>
  </si>
  <si>
    <t xml:space="preserve">КНП "Коростенська ЦМЛ КМР" </t>
  </si>
  <si>
    <t>Діяльність лікарняних закладів</t>
  </si>
  <si>
    <t>86.10</t>
  </si>
  <si>
    <t>м. Коростень, вул. м. Амосова 8</t>
  </si>
  <si>
    <t>Податок на додану вартість</t>
  </si>
  <si>
    <t>Чистий дохід (виручка) від
реалізації продукції (товарів, робіт, послуг)</t>
  </si>
  <si>
    <t>051</t>
  </si>
  <si>
    <t>ДОХОДИ</t>
  </si>
  <si>
    <t>ВИТРАТИ</t>
  </si>
  <si>
    <t>Разом за елементами операційних витрат</t>
  </si>
  <si>
    <t>011</t>
  </si>
  <si>
    <t>042</t>
  </si>
  <si>
    <t>131</t>
  </si>
  <si>
    <t>(цільове фінансування з бюджету)</t>
  </si>
  <si>
    <t>в т. ч. за рахунок бюджетних коштів (НСЗУ)</t>
  </si>
  <si>
    <t>132</t>
  </si>
  <si>
    <t>Модернізація, модифікація, дообладнання, реконструкція, капітальний ремонт, інші види поліпшення необоротних активів</t>
  </si>
  <si>
    <t>01992050</t>
  </si>
  <si>
    <t>Ковердун Сергій Анатолійович</t>
  </si>
  <si>
    <t>Х</t>
  </si>
  <si>
    <t>142</t>
  </si>
  <si>
    <t>04142 96-519 / 96-204</t>
  </si>
  <si>
    <t>Придбання (виготовлення) основних засобів та інших необоротних матеріальних активів</t>
  </si>
  <si>
    <t>на 2023 рік</t>
  </si>
  <si>
    <t>Дохід від реалізації продукції (товарів, робіт, послуг)</t>
  </si>
  <si>
    <t>в т.ч. за рахунок бюджетних коштів (НСЗУ)</t>
  </si>
  <si>
    <t>145</t>
  </si>
  <si>
    <t>151</t>
  </si>
  <si>
    <t>152</t>
  </si>
  <si>
    <t>170</t>
  </si>
  <si>
    <t xml:space="preserve">     Амортизація</t>
  </si>
  <si>
    <t>Разом (сума рядків 130, 140)</t>
  </si>
  <si>
    <t>в т. ч. за рахунок бюджетних коштів (сума рядків 131, 132, 141, 142)</t>
  </si>
  <si>
    <t>Додаток до рішення виконавчого комітету Коростенської міської ради від 06.09.2023 року № 442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</si>
</sst>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6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wrapText="1"/>
    </xf>
    <xf numFmtId="49" fontId="3" fillId="0" borderId="0" xfId="0" applyNumberFormat="1" applyFont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49" fontId="3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2" fontId="4" fillId="0" borderId="12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0" fillId="0" borderId="12" xfId="0" applyNumberFormat="1" applyBorder="1" applyAlignment="1">
      <alignment/>
    </xf>
    <xf numFmtId="165" fontId="0" fillId="0" borderId="12" xfId="0" applyNumberFormat="1" applyBorder="1" applyAlignment="1">
      <alignment horizontal="center"/>
    </xf>
    <xf numFmtId="165" fontId="7" fillId="0" borderId="12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left" vertical="center"/>
    </xf>
    <xf numFmtId="2" fontId="4" fillId="0" borderId="1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SheetLayoutView="96" zoomScalePageLayoutView="0" workbookViewId="0" topLeftCell="A37">
      <selection activeCell="C1" sqref="C1:G1"/>
    </sheetView>
  </sheetViews>
  <sheetFormatPr defaultColWidth="9.140625" defaultRowHeight="15"/>
  <cols>
    <col min="1" max="1" width="54.140625" style="4" customWidth="1"/>
    <col min="2" max="2" width="6.8515625" style="6" customWidth="1"/>
    <col min="3" max="3" width="19.00390625" style="0" customWidth="1"/>
    <col min="4" max="4" width="11.28125" style="0" customWidth="1"/>
    <col min="5" max="5" width="13.00390625" style="0" customWidth="1"/>
    <col min="6" max="6" width="13.57421875" style="0" customWidth="1"/>
    <col min="7" max="7" width="10.8515625" style="0" customWidth="1"/>
  </cols>
  <sheetData>
    <row r="1" spans="1:7" ht="44.25" customHeight="1">
      <c r="A1" s="8"/>
      <c r="B1" s="9"/>
      <c r="C1" s="60" t="s">
        <v>98</v>
      </c>
      <c r="D1" s="60"/>
      <c r="E1" s="60"/>
      <c r="F1" s="60"/>
      <c r="G1" s="60"/>
    </row>
    <row r="2" spans="1:7" ht="15">
      <c r="A2" s="8"/>
      <c r="B2" s="9"/>
      <c r="C2" s="10"/>
      <c r="D2" s="10"/>
      <c r="E2" s="10"/>
      <c r="F2" s="10"/>
      <c r="G2" s="10"/>
    </row>
    <row r="3" spans="1:7" ht="15">
      <c r="A3" s="11" t="s">
        <v>8</v>
      </c>
      <c r="B3" s="12"/>
      <c r="C3" s="19"/>
      <c r="D3" s="19"/>
      <c r="E3" s="13"/>
      <c r="F3" s="59"/>
      <c r="G3" s="59"/>
    </row>
    <row r="4" spans="1:7" ht="15">
      <c r="A4" s="14"/>
      <c r="B4" s="15"/>
      <c r="C4" s="19"/>
      <c r="D4" s="19"/>
      <c r="E4" s="16"/>
      <c r="F4" s="38"/>
      <c r="G4" s="38"/>
    </row>
    <row r="5" spans="1:7" ht="15">
      <c r="A5" s="17"/>
      <c r="B5" s="18"/>
      <c r="C5" s="19"/>
      <c r="D5" s="19"/>
      <c r="E5" s="16"/>
      <c r="F5" s="38"/>
      <c r="G5" s="38"/>
    </row>
    <row r="6" spans="1:7" ht="24" customHeight="1">
      <c r="A6" s="17" t="s">
        <v>9</v>
      </c>
      <c r="B6" s="18"/>
      <c r="C6" s="19"/>
      <c r="D6" s="19"/>
      <c r="E6" s="16"/>
      <c r="F6" s="38"/>
      <c r="G6" s="38"/>
    </row>
    <row r="7" spans="1:7" ht="11.25" customHeight="1">
      <c r="A7" s="19" t="s">
        <v>10</v>
      </c>
      <c r="B7" s="18"/>
      <c r="C7" s="19"/>
      <c r="D7" s="19"/>
      <c r="E7" s="20"/>
      <c r="F7" s="71"/>
      <c r="G7" s="71"/>
    </row>
    <row r="8" spans="1:7" ht="15" customHeight="1">
      <c r="A8" s="21"/>
      <c r="B8" s="18"/>
      <c r="C8" s="20"/>
      <c r="D8" s="20"/>
      <c r="E8" s="20"/>
      <c r="F8" s="22" t="s">
        <v>11</v>
      </c>
      <c r="G8" s="23"/>
    </row>
    <row r="9" spans="1:7" ht="15" customHeight="1">
      <c r="A9" s="21"/>
      <c r="B9" s="18"/>
      <c r="C9" s="20"/>
      <c r="D9" s="20"/>
      <c r="E9" s="20"/>
      <c r="F9" s="22" t="s">
        <v>12</v>
      </c>
      <c r="G9" s="22"/>
    </row>
    <row r="10" spans="1:7" ht="13.5" customHeight="1">
      <c r="A10" s="21"/>
      <c r="B10" s="18"/>
      <c r="C10" s="20"/>
      <c r="D10" s="20"/>
      <c r="E10" s="20"/>
      <c r="F10" s="22" t="s">
        <v>13</v>
      </c>
      <c r="G10" s="22"/>
    </row>
    <row r="11" spans="1:7" ht="15.75" customHeight="1">
      <c r="A11" s="21"/>
      <c r="B11" s="18"/>
      <c r="C11" s="20"/>
      <c r="D11" s="20"/>
      <c r="E11" s="20"/>
      <c r="F11" s="22" t="s">
        <v>14</v>
      </c>
      <c r="G11" s="22" t="s">
        <v>84</v>
      </c>
    </row>
    <row r="12" spans="1:7" ht="15">
      <c r="A12" s="21"/>
      <c r="B12" s="18"/>
      <c r="C12" s="20"/>
      <c r="D12" s="20"/>
      <c r="E12" s="20"/>
      <c r="F12" s="72" t="s">
        <v>37</v>
      </c>
      <c r="G12" s="73"/>
    </row>
    <row r="13" spans="1:7" ht="15">
      <c r="A13" s="74" t="s">
        <v>15</v>
      </c>
      <c r="B13" s="74"/>
      <c r="C13" s="74"/>
      <c r="D13" s="74"/>
      <c r="E13" s="74"/>
      <c r="F13" s="74"/>
      <c r="G13" s="74"/>
    </row>
    <row r="14" spans="1:7" ht="25.5" customHeight="1">
      <c r="A14" s="39"/>
      <c r="B14" s="39"/>
      <c r="C14" s="39" t="s">
        <v>88</v>
      </c>
      <c r="D14" s="24"/>
      <c r="E14" s="24"/>
      <c r="F14" s="24"/>
      <c r="G14" s="24"/>
    </row>
    <row r="15" spans="1:7" ht="15">
      <c r="A15" s="21"/>
      <c r="B15" s="18"/>
      <c r="C15" s="20"/>
      <c r="D15" s="25"/>
      <c r="E15" s="20"/>
      <c r="F15" s="20"/>
      <c r="G15" s="20"/>
    </row>
    <row r="16" spans="1:7" ht="17.25" customHeight="1">
      <c r="A16" s="21" t="s">
        <v>16</v>
      </c>
      <c r="B16" s="64" t="s">
        <v>65</v>
      </c>
      <c r="C16" s="64"/>
      <c r="D16" s="64"/>
      <c r="E16" s="64"/>
      <c r="F16" s="57" t="s">
        <v>22</v>
      </c>
      <c r="G16" s="58"/>
    </row>
    <row r="17" spans="1:7" ht="15" customHeight="1">
      <c r="A17" s="21" t="s">
        <v>17</v>
      </c>
      <c r="B17" s="65" t="s">
        <v>62</v>
      </c>
      <c r="C17" s="65"/>
      <c r="D17" s="65"/>
      <c r="E17" s="66"/>
      <c r="F17" s="37" t="s">
        <v>23</v>
      </c>
      <c r="G17" s="47" t="s">
        <v>82</v>
      </c>
    </row>
    <row r="18" spans="1:7" ht="15">
      <c r="A18" s="21" t="s">
        <v>18</v>
      </c>
      <c r="B18" s="64" t="s">
        <v>66</v>
      </c>
      <c r="C18" s="64"/>
      <c r="D18" s="64"/>
      <c r="E18" s="67"/>
      <c r="F18" s="22" t="s">
        <v>24</v>
      </c>
      <c r="G18" s="26" t="s">
        <v>67</v>
      </c>
    </row>
    <row r="19" spans="1:5" ht="15">
      <c r="A19" s="21" t="s">
        <v>19</v>
      </c>
      <c r="B19" s="64" t="s">
        <v>68</v>
      </c>
      <c r="C19" s="64"/>
      <c r="D19" s="64"/>
      <c r="E19" s="64"/>
    </row>
    <row r="20" spans="1:7" ht="15">
      <c r="A20" s="21" t="s">
        <v>20</v>
      </c>
      <c r="B20" s="63" t="s">
        <v>86</v>
      </c>
      <c r="C20" s="63"/>
      <c r="D20" s="63"/>
      <c r="E20" s="63"/>
      <c r="F20" s="20"/>
      <c r="G20" s="20"/>
    </row>
    <row r="21" spans="1:7" ht="15">
      <c r="A21" s="21" t="s">
        <v>21</v>
      </c>
      <c r="B21" s="64" t="s">
        <v>83</v>
      </c>
      <c r="C21" s="64"/>
      <c r="D21" s="64"/>
      <c r="E21" s="64"/>
      <c r="F21" s="20"/>
      <c r="G21" s="20"/>
    </row>
    <row r="22" spans="1:7" s="2" customFormat="1" ht="15" customHeight="1">
      <c r="A22" s="27" t="s">
        <v>25</v>
      </c>
      <c r="B22" s="18"/>
      <c r="C22" s="20"/>
      <c r="D22" s="20"/>
      <c r="E22" s="20"/>
      <c r="F22" s="20"/>
      <c r="G22" s="20"/>
    </row>
    <row r="23" spans="1:7" s="2" customFormat="1" ht="21.75" customHeight="1">
      <c r="A23" s="68" t="s">
        <v>0</v>
      </c>
      <c r="B23" s="69" t="s">
        <v>7</v>
      </c>
      <c r="C23" s="68" t="s">
        <v>1</v>
      </c>
      <c r="D23" s="68" t="s">
        <v>2</v>
      </c>
      <c r="E23" s="68"/>
      <c r="F23" s="68"/>
      <c r="G23" s="68"/>
    </row>
    <row r="24" spans="1:7" s="1" customFormat="1" ht="15">
      <c r="A24" s="68"/>
      <c r="B24" s="70"/>
      <c r="C24" s="68"/>
      <c r="D24" s="40" t="s">
        <v>3</v>
      </c>
      <c r="E24" s="40" t="s">
        <v>4</v>
      </c>
      <c r="F24" s="40" t="s">
        <v>5</v>
      </c>
      <c r="G24" s="40" t="s">
        <v>6</v>
      </c>
    </row>
    <row r="25" spans="1:7" ht="12" customHeight="1">
      <c r="A25" s="28">
        <v>1</v>
      </c>
      <c r="B25" s="29">
        <v>2</v>
      </c>
      <c r="C25" s="30">
        <v>3</v>
      </c>
      <c r="D25" s="30">
        <v>4</v>
      </c>
      <c r="E25" s="30">
        <v>5</v>
      </c>
      <c r="F25" s="30">
        <v>6</v>
      </c>
      <c r="G25" s="30">
        <v>7</v>
      </c>
    </row>
    <row r="26" spans="1:7" ht="15">
      <c r="A26" s="31" t="s">
        <v>72</v>
      </c>
      <c r="B26" s="32"/>
      <c r="C26" s="33"/>
      <c r="D26" s="33"/>
      <c r="E26" s="33"/>
      <c r="F26" s="33"/>
      <c r="G26" s="34"/>
    </row>
    <row r="27" spans="1:7" ht="18" customHeight="1">
      <c r="A27" s="35" t="s">
        <v>89</v>
      </c>
      <c r="B27" s="34" t="s">
        <v>33</v>
      </c>
      <c r="C27" s="51">
        <f>SUM(D27:G27)</f>
        <v>171107.7</v>
      </c>
      <c r="D27" s="51">
        <f>41701.9+250</f>
        <v>41951.9</v>
      </c>
      <c r="E27" s="51">
        <f>E28+1250</f>
        <v>43523.9</v>
      </c>
      <c r="F27" s="51">
        <f>F28+500</f>
        <v>42818</v>
      </c>
      <c r="G27" s="51">
        <f>G28+500</f>
        <v>42813.9</v>
      </c>
    </row>
    <row r="28" spans="1:7" ht="18" customHeight="1">
      <c r="A28" s="36" t="s">
        <v>90</v>
      </c>
      <c r="B28" s="34" t="s">
        <v>75</v>
      </c>
      <c r="C28" s="51">
        <f>SUM(D28:G28)</f>
        <v>168607.7</v>
      </c>
      <c r="D28" s="51">
        <v>41701.9</v>
      </c>
      <c r="E28" s="51">
        <v>42273.9</v>
      </c>
      <c r="F28" s="51">
        <v>42318</v>
      </c>
      <c r="G28" s="51">
        <v>42313.9</v>
      </c>
    </row>
    <row r="29" spans="1:7" ht="18" customHeight="1">
      <c r="A29" s="35" t="s">
        <v>69</v>
      </c>
      <c r="B29" s="34" t="s">
        <v>34</v>
      </c>
      <c r="C29" s="51">
        <f>SUM(D29:G29)</f>
        <v>490</v>
      </c>
      <c r="D29" s="51">
        <v>100</v>
      </c>
      <c r="E29" s="51">
        <v>120</v>
      </c>
      <c r="F29" s="51">
        <v>130</v>
      </c>
      <c r="G29" s="51">
        <v>140</v>
      </c>
    </row>
    <row r="30" spans="1:7" ht="29.25" customHeight="1">
      <c r="A30" s="35" t="s">
        <v>70</v>
      </c>
      <c r="B30" s="34" t="s">
        <v>47</v>
      </c>
      <c r="C30" s="51">
        <f>SUM(D30:G30)</f>
        <v>170617.7</v>
      </c>
      <c r="D30" s="51">
        <f>D27-D29</f>
        <v>41851.9</v>
      </c>
      <c r="E30" s="51">
        <f>E27-E29</f>
        <v>43403.9</v>
      </c>
      <c r="F30" s="51">
        <f>F27-F29</f>
        <v>42688</v>
      </c>
      <c r="G30" s="51">
        <f>G27-G29</f>
        <v>42673.9</v>
      </c>
    </row>
    <row r="31" spans="1:7" ht="18" customHeight="1">
      <c r="A31" s="35" t="s">
        <v>38</v>
      </c>
      <c r="B31" s="34" t="s">
        <v>48</v>
      </c>
      <c r="C31" s="51">
        <f>SUM(D31:G31)</f>
        <v>51775</v>
      </c>
      <c r="D31" s="51">
        <f>SUM(D33:D34)</f>
        <v>4575</v>
      </c>
      <c r="E31" s="51">
        <f>SUM(E33:E34)</f>
        <v>12168.6</v>
      </c>
      <c r="F31" s="51">
        <f>SUM(F33:F34)</f>
        <v>26901.2</v>
      </c>
      <c r="G31" s="51">
        <f>SUM(G33:G34)</f>
        <v>8130.2</v>
      </c>
    </row>
    <row r="32" spans="1:7" ht="18" customHeight="1">
      <c r="A32" s="36" t="s">
        <v>39</v>
      </c>
      <c r="B32" s="34"/>
      <c r="C32" s="52"/>
      <c r="D32" s="52"/>
      <c r="E32" s="52"/>
      <c r="F32" s="52"/>
      <c r="G32" s="52"/>
    </row>
    <row r="33" spans="1:7" ht="18" customHeight="1">
      <c r="A33" s="36" t="s">
        <v>40</v>
      </c>
      <c r="B33" s="34" t="s">
        <v>49</v>
      </c>
      <c r="C33" s="51">
        <f>SUM(D33:G33)</f>
        <v>600</v>
      </c>
      <c r="D33" s="52">
        <v>200</v>
      </c>
      <c r="E33" s="52">
        <v>120</v>
      </c>
      <c r="F33" s="52">
        <v>130</v>
      </c>
      <c r="G33" s="52">
        <v>150</v>
      </c>
    </row>
    <row r="34" spans="1:7" ht="30">
      <c r="A34" s="36" t="s">
        <v>41</v>
      </c>
      <c r="B34" s="34" t="s">
        <v>76</v>
      </c>
      <c r="C34" s="51">
        <f>SUM(D34:G34)</f>
        <v>51175</v>
      </c>
      <c r="D34" s="52">
        <v>4375</v>
      </c>
      <c r="E34" s="52">
        <f>11748.6+300</f>
        <v>12048.6</v>
      </c>
      <c r="F34" s="52">
        <f>6346.2+600+19825</f>
        <v>26771.2</v>
      </c>
      <c r="G34" s="52">
        <v>7980.2</v>
      </c>
    </row>
    <row r="35" spans="1:7" ht="18" customHeight="1">
      <c r="A35" s="35" t="s">
        <v>42</v>
      </c>
      <c r="B35" s="34" t="s">
        <v>50</v>
      </c>
      <c r="C35" s="51">
        <f>SUM(D35:G35)</f>
        <v>7315.6</v>
      </c>
      <c r="D35" s="51">
        <f>D37</f>
        <v>250</v>
      </c>
      <c r="E35" s="51">
        <f>E37</f>
        <v>6065.6</v>
      </c>
      <c r="F35" s="51">
        <f>F37</f>
        <v>500</v>
      </c>
      <c r="G35" s="51">
        <f>G37</f>
        <v>500</v>
      </c>
    </row>
    <row r="36" spans="1:7" ht="18" customHeight="1">
      <c r="A36" s="36" t="s">
        <v>39</v>
      </c>
      <c r="B36" s="34"/>
      <c r="C36" s="52"/>
      <c r="D36" s="52"/>
      <c r="E36" s="52"/>
      <c r="F36" s="52"/>
      <c r="G36" s="52"/>
    </row>
    <row r="37" spans="1:7" ht="18" customHeight="1">
      <c r="A37" s="36" t="s">
        <v>43</v>
      </c>
      <c r="B37" s="34" t="s">
        <v>71</v>
      </c>
      <c r="C37" s="51">
        <f aca="true" t="shared" si="0" ref="C37:C44">SUM(D37:G37)</f>
        <v>7315.6</v>
      </c>
      <c r="D37" s="52">
        <v>250</v>
      </c>
      <c r="E37" s="52">
        <v>6065.6</v>
      </c>
      <c r="F37" s="52">
        <v>500</v>
      </c>
      <c r="G37" s="52">
        <v>500</v>
      </c>
    </row>
    <row r="38" spans="1:7" ht="18" customHeight="1">
      <c r="A38" s="44" t="s">
        <v>45</v>
      </c>
      <c r="B38" s="34" t="s">
        <v>51</v>
      </c>
      <c r="C38" s="51">
        <f>SUM(D38:G38)</f>
        <v>229708.30000000002</v>
      </c>
      <c r="D38" s="51">
        <f>D30+D31+D35</f>
        <v>46676.9</v>
      </c>
      <c r="E38" s="51">
        <f>E30+E31+E35</f>
        <v>61638.1</v>
      </c>
      <c r="F38" s="51">
        <f>F30+F31+F35</f>
        <v>70089.2</v>
      </c>
      <c r="G38" s="51">
        <f>G30+G31+G35</f>
        <v>51304.1</v>
      </c>
    </row>
    <row r="39" spans="1:7" ht="18" customHeight="1">
      <c r="A39" s="35" t="s">
        <v>73</v>
      </c>
      <c r="B39" s="34"/>
      <c r="C39" s="51"/>
      <c r="D39" s="51"/>
      <c r="E39" s="51"/>
      <c r="F39" s="51"/>
      <c r="G39" s="51"/>
    </row>
    <row r="40" spans="1:7" ht="18" customHeight="1">
      <c r="A40" s="36" t="s">
        <v>26</v>
      </c>
      <c r="B40" s="34" t="s">
        <v>52</v>
      </c>
      <c r="C40" s="51">
        <f t="shared" si="0"/>
        <v>26893.3</v>
      </c>
      <c r="D40" s="52">
        <v>5522.9</v>
      </c>
      <c r="E40" s="55">
        <v>6916.6</v>
      </c>
      <c r="F40" s="55">
        <f>6194.5+1500+1040+500</f>
        <v>9234.5</v>
      </c>
      <c r="G40" s="55">
        <v>5219.3</v>
      </c>
    </row>
    <row r="41" spans="1:7" ht="18" customHeight="1">
      <c r="A41" s="36" t="s">
        <v>27</v>
      </c>
      <c r="B41" s="34" t="s">
        <v>53</v>
      </c>
      <c r="C41" s="51">
        <f t="shared" si="0"/>
        <v>120281</v>
      </c>
      <c r="D41" s="52">
        <v>32916</v>
      </c>
      <c r="E41" s="55">
        <v>29581.4</v>
      </c>
      <c r="F41" s="55">
        <v>28001.6</v>
      </c>
      <c r="G41" s="55">
        <v>29782</v>
      </c>
    </row>
    <row r="42" spans="1:7" ht="18" customHeight="1">
      <c r="A42" s="36" t="s">
        <v>28</v>
      </c>
      <c r="B42" s="34" t="s">
        <v>54</v>
      </c>
      <c r="C42" s="51">
        <f t="shared" si="0"/>
        <v>28449</v>
      </c>
      <c r="D42" s="52">
        <v>7092.8</v>
      </c>
      <c r="E42" s="55">
        <v>7340.7</v>
      </c>
      <c r="F42" s="55">
        <v>6949.4</v>
      </c>
      <c r="G42" s="55">
        <v>7066.1</v>
      </c>
    </row>
    <row r="43" spans="1:7" ht="18" customHeight="1">
      <c r="A43" s="36" t="s">
        <v>95</v>
      </c>
      <c r="B43" s="34" t="s">
        <v>55</v>
      </c>
      <c r="C43" s="51">
        <f t="shared" si="0"/>
        <v>30000</v>
      </c>
      <c r="D43" s="52"/>
      <c r="E43" s="55">
        <v>15000</v>
      </c>
      <c r="F43" s="55">
        <v>7500</v>
      </c>
      <c r="G43" s="55">
        <v>7500</v>
      </c>
    </row>
    <row r="44" spans="1:7" ht="18" customHeight="1">
      <c r="A44" s="36" t="s">
        <v>29</v>
      </c>
      <c r="B44" s="34" t="s">
        <v>56</v>
      </c>
      <c r="C44" s="51">
        <f t="shared" si="0"/>
        <v>24084.999999999996</v>
      </c>
      <c r="D44" s="52">
        <v>1145.2</v>
      </c>
      <c r="E44" s="55">
        <v>2799.4</v>
      </c>
      <c r="F44" s="55">
        <f>1618.7+4505.9+6096.5+3682.6+2500</f>
        <v>18403.699999999997</v>
      </c>
      <c r="G44" s="55">
        <v>1736.7</v>
      </c>
    </row>
    <row r="45" spans="1:7" ht="19.5" customHeight="1">
      <c r="A45" s="35" t="s">
        <v>74</v>
      </c>
      <c r="B45" s="34" t="s">
        <v>57</v>
      </c>
      <c r="C45" s="51">
        <f>SUM(C40:C44)</f>
        <v>229708.3</v>
      </c>
      <c r="D45" s="51">
        <f>SUM(D40:D44)</f>
        <v>46676.9</v>
      </c>
      <c r="E45" s="51">
        <f>SUM(E40:E44)</f>
        <v>61638.1</v>
      </c>
      <c r="F45" s="51">
        <f>SUM(F40:F44)</f>
        <v>70089.2</v>
      </c>
      <c r="G45" s="51">
        <f>SUM(G40:G44)</f>
        <v>51304.1</v>
      </c>
    </row>
    <row r="46" spans="1:7" ht="15">
      <c r="A46" s="35" t="s">
        <v>44</v>
      </c>
      <c r="B46" s="34"/>
      <c r="C46" s="51"/>
      <c r="D46" s="51"/>
      <c r="E46" s="51"/>
      <c r="F46" s="51"/>
      <c r="G46" s="51"/>
    </row>
    <row r="47" spans="1:7" ht="31.5" customHeight="1">
      <c r="A47" s="41" t="s">
        <v>87</v>
      </c>
      <c r="B47" s="34" t="s">
        <v>58</v>
      </c>
      <c r="C47" s="51">
        <f aca="true" t="shared" si="1" ref="C47:C52">SUM(D47:G47)</f>
        <v>27225.2</v>
      </c>
      <c r="D47" s="52">
        <f>D48+D49+100</f>
        <v>3475</v>
      </c>
      <c r="E47" s="52">
        <f>E48+E49+5023.7</f>
        <v>20900.2</v>
      </c>
      <c r="F47" s="52">
        <f>F48+F49+100</f>
        <v>2200</v>
      </c>
      <c r="G47" s="52">
        <f>G48+G49+150</f>
        <v>650</v>
      </c>
    </row>
    <row r="48" spans="1:7" ht="18" customHeight="1">
      <c r="A48" s="41" t="s">
        <v>79</v>
      </c>
      <c r="B48" s="34" t="s">
        <v>77</v>
      </c>
      <c r="C48" s="51">
        <f t="shared" si="1"/>
        <v>1800</v>
      </c>
      <c r="D48" s="52">
        <v>500</v>
      </c>
      <c r="E48" s="52">
        <v>300</v>
      </c>
      <c r="F48" s="52">
        <v>500</v>
      </c>
      <c r="G48" s="52">
        <v>500</v>
      </c>
    </row>
    <row r="49" spans="1:7" ht="18" customHeight="1">
      <c r="A49" s="36" t="s">
        <v>78</v>
      </c>
      <c r="B49" s="34" t="s">
        <v>80</v>
      </c>
      <c r="C49" s="51">
        <f t="shared" si="1"/>
        <v>20051.5</v>
      </c>
      <c r="D49" s="52">
        <v>2875</v>
      </c>
      <c r="E49" s="52">
        <v>15576.5</v>
      </c>
      <c r="F49" s="52">
        <f>500+1100</f>
        <v>1600</v>
      </c>
      <c r="G49" s="52"/>
    </row>
    <row r="50" spans="1:7" ht="45">
      <c r="A50" s="41" t="s">
        <v>81</v>
      </c>
      <c r="B50" s="34" t="s">
        <v>59</v>
      </c>
      <c r="C50" s="51">
        <f t="shared" si="1"/>
        <v>6730.8</v>
      </c>
      <c r="D50" s="52"/>
      <c r="E50" s="52">
        <f>SUM(E51:E52)</f>
        <v>2821.3</v>
      </c>
      <c r="F50" s="52">
        <f>SUM(F51:F52)</f>
        <v>3909.5</v>
      </c>
      <c r="G50" s="52"/>
    </row>
    <row r="51" spans="1:7" ht="15">
      <c r="A51" s="42" t="s">
        <v>79</v>
      </c>
      <c r="B51" s="34" t="s">
        <v>46</v>
      </c>
      <c r="C51" s="51">
        <f t="shared" si="1"/>
        <v>1321.3</v>
      </c>
      <c r="D51" s="53"/>
      <c r="E51" s="52">
        <v>1321.3</v>
      </c>
      <c r="F51" s="53"/>
      <c r="G51" s="53"/>
    </row>
    <row r="52" spans="1:7" ht="15">
      <c r="A52" s="36" t="s">
        <v>78</v>
      </c>
      <c r="B52" s="34" t="s">
        <v>85</v>
      </c>
      <c r="C52" s="51">
        <f t="shared" si="1"/>
        <v>5409.5</v>
      </c>
      <c r="D52" s="53"/>
      <c r="E52" s="54">
        <v>1500</v>
      </c>
      <c r="F52" s="56">
        <f>3909.5</f>
        <v>3909.5</v>
      </c>
      <c r="G52" s="53"/>
    </row>
    <row r="53" spans="1:7" ht="15">
      <c r="A53" s="43" t="s">
        <v>96</v>
      </c>
      <c r="B53" s="34" t="s">
        <v>91</v>
      </c>
      <c r="C53" s="51">
        <f>C47+C50</f>
        <v>33956</v>
      </c>
      <c r="D53" s="51">
        <f>D47+D50</f>
        <v>3475</v>
      </c>
      <c r="E53" s="51">
        <f>E47+E50</f>
        <v>23721.5</v>
      </c>
      <c r="F53" s="51">
        <f>F47+F50</f>
        <v>6109.5</v>
      </c>
      <c r="G53" s="51">
        <f>G47+G50</f>
        <v>650</v>
      </c>
    </row>
    <row r="54" spans="1:7" ht="28.5">
      <c r="A54" s="43" t="s">
        <v>97</v>
      </c>
      <c r="B54" s="34"/>
      <c r="C54" s="52">
        <f>C48+C49+C51+C52</f>
        <v>28582.3</v>
      </c>
      <c r="D54" s="52">
        <f>D48+D49+D52</f>
        <v>3375</v>
      </c>
      <c r="E54" s="52">
        <f>E48+E49+E52</f>
        <v>17376.5</v>
      </c>
      <c r="F54" s="52">
        <f>F48+F49+F52</f>
        <v>6009.5</v>
      </c>
      <c r="G54" s="52">
        <f>G48+G49+G52</f>
        <v>500</v>
      </c>
    </row>
    <row r="55" spans="1:7" ht="15">
      <c r="A55" s="36" t="s">
        <v>35</v>
      </c>
      <c r="B55" s="34" t="s">
        <v>60</v>
      </c>
      <c r="C55" s="45"/>
      <c r="D55" s="45"/>
      <c r="E55" s="45"/>
      <c r="F55" s="45"/>
      <c r="G55" s="45"/>
    </row>
    <row r="56" spans="1:7" ht="15">
      <c r="A56" s="36" t="s">
        <v>30</v>
      </c>
      <c r="B56" s="34" t="s">
        <v>92</v>
      </c>
      <c r="C56" s="45"/>
      <c r="D56" s="45"/>
      <c r="E56" s="45"/>
      <c r="F56" s="45"/>
      <c r="G56" s="45"/>
    </row>
    <row r="57" spans="1:7" ht="15">
      <c r="A57" s="36" t="s">
        <v>31</v>
      </c>
      <c r="B57" s="34" t="s">
        <v>93</v>
      </c>
      <c r="C57" s="45"/>
      <c r="D57" s="45"/>
      <c r="E57" s="45"/>
      <c r="F57" s="45"/>
      <c r="G57" s="45"/>
    </row>
    <row r="58" spans="1:7" ht="15">
      <c r="A58" s="35" t="s">
        <v>36</v>
      </c>
      <c r="B58" s="34" t="s">
        <v>61</v>
      </c>
      <c r="C58" s="45"/>
      <c r="D58" s="46"/>
      <c r="E58" s="46"/>
      <c r="F58" s="46"/>
      <c r="G58" s="46"/>
    </row>
    <row r="59" spans="1:7" ht="15">
      <c r="A59" s="36" t="s">
        <v>32</v>
      </c>
      <c r="B59" s="34" t="s">
        <v>94</v>
      </c>
      <c r="C59" s="45">
        <v>782.75</v>
      </c>
      <c r="D59" s="45">
        <v>762.75</v>
      </c>
      <c r="E59" s="45">
        <v>782.75</v>
      </c>
      <c r="F59" s="45">
        <v>782.75</v>
      </c>
      <c r="G59" s="45">
        <v>782.75</v>
      </c>
    </row>
    <row r="60" spans="1:7" ht="24" customHeight="1">
      <c r="A60" s="48"/>
      <c r="B60" s="49"/>
      <c r="C60" s="50"/>
      <c r="D60" s="50"/>
      <c r="E60" s="50"/>
      <c r="F60" s="50"/>
      <c r="G60" s="50"/>
    </row>
    <row r="61" spans="1:7" ht="18.75">
      <c r="A61" s="61" t="s">
        <v>63</v>
      </c>
      <c r="B61" s="61"/>
      <c r="C61" s="61"/>
      <c r="D61" s="62" t="s">
        <v>64</v>
      </c>
      <c r="E61" s="62"/>
      <c r="F61" s="62"/>
      <c r="G61" s="62"/>
    </row>
    <row r="62" spans="1:7" ht="15">
      <c r="A62" s="5"/>
      <c r="B62" s="7"/>
      <c r="C62" s="3"/>
      <c r="D62" s="3"/>
      <c r="E62" s="3"/>
      <c r="F62" s="3"/>
      <c r="G62" s="3"/>
    </row>
    <row r="63" spans="1:7" ht="15">
      <c r="A63" s="5"/>
      <c r="B63" s="7"/>
      <c r="C63" s="3"/>
      <c r="D63" s="3"/>
      <c r="E63" s="3"/>
      <c r="F63" s="3"/>
      <c r="G63" s="3"/>
    </row>
    <row r="64" spans="1:7" ht="15">
      <c r="A64" s="5"/>
      <c r="B64" s="7"/>
      <c r="C64" s="3"/>
      <c r="D64" s="3"/>
      <c r="E64" s="3"/>
      <c r="F64" s="3"/>
      <c r="G64" s="3"/>
    </row>
  </sheetData>
  <sheetProtection/>
  <mergeCells count="18">
    <mergeCell ref="F7:G7"/>
    <mergeCell ref="F12:G12"/>
    <mergeCell ref="A13:G13"/>
    <mergeCell ref="B21:E21"/>
    <mergeCell ref="A23:A24"/>
    <mergeCell ref="B23:B24"/>
    <mergeCell ref="C23:C24"/>
    <mergeCell ref="D23:G23"/>
    <mergeCell ref="F16:G16"/>
    <mergeCell ref="F3:G3"/>
    <mergeCell ref="C1:G1"/>
    <mergeCell ref="A61:C61"/>
    <mergeCell ref="D61:G61"/>
    <mergeCell ref="B20:E20"/>
    <mergeCell ref="B16:E16"/>
    <mergeCell ref="B17:E17"/>
    <mergeCell ref="B18:E18"/>
    <mergeCell ref="B19:E19"/>
  </mergeCells>
  <printOptions horizontalCentered="1" verticalCentered="1"/>
  <pageMargins left="0.7086614173228347" right="0.3937007874015748" top="0.3937007874015748" bottom="0.3937007874015748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20</cp:lastModifiedBy>
  <cp:lastPrinted>2023-06-12T11:54:16Z</cp:lastPrinted>
  <dcterms:created xsi:type="dcterms:W3CDTF">2018-05-24T10:40:47Z</dcterms:created>
  <dcterms:modified xsi:type="dcterms:W3CDTF">2023-10-11T10:29:03Z</dcterms:modified>
  <cp:category/>
  <cp:version/>
  <cp:contentType/>
  <cp:contentStatus/>
</cp:coreProperties>
</file>